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16530" windowHeight="6855" activeTab="1"/>
  </bookViews>
  <sheets>
    <sheet name="Karnataka" sheetId="1" r:id="rId1"/>
    <sheet name="Sheet2" sheetId="2" r:id="rId2"/>
  </sheets>
  <definedNames>
    <definedName name="_xlnm.Print_Area" localSheetId="0">'Karnataka'!$A$1:$H$1112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1068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<sst xmlns="http://schemas.openxmlformats.org/spreadsheetml/2006/main" count="1310" uniqueCount="266">
  <si>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</si>
  <si>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</si>
  <si>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</si>
  <si>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</si>
  <si>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</si>
  <si>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</si>
  <si>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</si>
  <si>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</si>
  <si>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</si>
  <si>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</si>
  <si>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</si>
  <si>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</si>
  <si>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</si>
  <si>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</si>
  <si>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</si>
  <si>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</si>
  <si>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</si>
  <si>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</si>
  <si>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</si>
  <si>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</si>
  <si>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</si>
  <si>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</si>
  <si>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</si>
  <si>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</si>
  <si>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</si>
  <si>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</si>
  <si>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</si>
  <si>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</si>
  <si>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</si>
  <si>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</si>
  <si>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</si>
  <si>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</si>
  <si>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</si>
  <si>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</si>
  <si>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</si>
  <si>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</si>
  <si>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</si>
  <si>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</si>
  <si>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</si>
  <si>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</si>
  <si>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</si>
  <si>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</si>
  <si>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</si>
  <si>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</si>
  <si>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</si>
  <si>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</si>
  <si>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</si>
  <si>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</si>
  <si>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</si>
  <si>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</si>
  <si>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</si>
  <si>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</si>
  <si>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</si>
  <si>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</si>
  <si>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</si>
  <si>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</si>
  <si>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</si>
  <si>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</si>
  <si>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</si>
  <si>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</si>
  <si>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</si>
  <si>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</si>
  <si>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</si>
  <si>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</si>
  <si>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</si>
  <si>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</si>
  <si>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</si>
  <si>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</si>
  <si>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</si>
  <si>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</si>
  <si>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</si>
  <si>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</si>
  <si>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</si>
  <si>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</si>
  <si>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</si>
  <si>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</si>
  <si>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</si>
  <si>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</si>
  <si>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</si>
  <si>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</si>
  <si>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</si>
  <si>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</si>
  <si>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</si>
  <si>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</si>
  <si>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</si>
  <si>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</si>
  <si>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</si>
  <si>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</si>
  <si>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</si>
  <si>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</si>
  <si>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</si>
  <si>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</si>
  <si>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</si>
  <si>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</si>
  <si>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</si>
  <si>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</si>
  <si>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</si>
  <si>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</si>
  <si>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</si>
  <si>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</si>
  <si>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</si>
  <si>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</si>
  <si>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</si>
  <si>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</si>
  <si>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</si>
  <si>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</si>
  <si>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</si>
  <si>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</si>
  <si>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</si>
  <si>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</si>
  <si>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2006-10</t>
  </si>
  <si>
    <t>Kitchen-cum-Stores</t>
  </si>
  <si>
    <t>2006-13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</si>
  <si>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</si>
  <si>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</si>
  <si>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</si>
  <si>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</si>
  <si>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</si>
  <si>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</si>
  <si>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</si>
  <si>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</si>
  <si>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</si>
  <si>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</si>
  <si>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</si>
  <si>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</si>
  <si>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</si>
  <si>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 xml:space="preserve">10.1) Reconciliation of amount sanctioned </t>
  </si>
  <si>
    <t>NCLP</t>
  </si>
  <si>
    <t>Schools</t>
  </si>
  <si>
    <t>Installment</t>
  </si>
  <si>
    <t>Dated</t>
  </si>
  <si>
    <t>Units</t>
  </si>
  <si>
    <t>Amount              (in lakh)</t>
  </si>
  <si>
    <t>Primary + Upper Primary</t>
  </si>
  <si>
    <t>Grand Total</t>
  </si>
  <si>
    <t>2011-12</t>
  </si>
  <si>
    <t>9.1) Releasing details</t>
  </si>
  <si>
    <t xml:space="preserve">9.2) Reconciliation of amount sanctioned </t>
  </si>
  <si>
    <t>Allocated for 2016-17</t>
  </si>
  <si>
    <t>2012-13 (Replacement)</t>
  </si>
  <si>
    <t>Total available</t>
  </si>
  <si>
    <t>% available</t>
  </si>
  <si>
    <t>Annual Work Plan &amp; Budget  (AWP&amp;B) 2018-19</t>
  </si>
  <si>
    <t>Section-A : REVIEW OF IMPLEMENTATION OF MDM SCHEME DURING 2017-18</t>
  </si>
  <si>
    <t>Average number of children availed MDM during 2017-18</t>
  </si>
  <si>
    <t>2.1  Institutions- (Primary) (Source data : Table AT-3A of AWP&amp;B 2018-19)</t>
  </si>
  <si>
    <t>2.2  Institutions- (Primary with Upper Primary) (Source data : Table AT-3B of AWP&amp;B 2018-19)</t>
  </si>
  <si>
    <t>2.2A  Institutions- (Upper Primary) (Source data : Table AT-3C of AWP&amp;B 2018-19)</t>
  </si>
  <si>
    <t>2.3  Coverage Chidlren vs. Enrolment ( Primary) (Source data : Table AT-4 &amp; 5  of AWP&amp;B 2018-19)</t>
  </si>
  <si>
    <t>2.4  Coverage Chidlren vs. Enrolment  ( Up Pry) (Source data : Table AT- 4A &amp; 5-A of AWP&amp;B 2018-19)</t>
  </si>
  <si>
    <t>Enrolment as on 30.9.2017</t>
  </si>
  <si>
    <t>2.5  No. of children  ( Primary) (Source data : Table AT-5  of AWP&amp;B 2018-19)</t>
  </si>
  <si>
    <t>No. of children as per PAB Approval for  2017-18</t>
  </si>
  <si>
    <t>2.6  No. of children  ( Upper Primary) (Source data : Table AT-5-A of AWP&amp;B 2018-19)</t>
  </si>
  <si>
    <t>2.7 Number of meal to be served and  actual  number of meal served during 2017-18 (Source data: Table AT-5 &amp; 5A of AWP&amp;B 2018-19)</t>
  </si>
  <si>
    <t>No of meals to be served during 2017-18</t>
  </si>
  <si>
    <t>No of meal served during 2017-18</t>
  </si>
  <si>
    <t>Opening Stock as on 1.4.2017</t>
  </si>
  <si>
    <t>Allocation for 2017-18</t>
  </si>
  <si>
    <t>Lifting during 2017-18</t>
  </si>
  <si>
    <t xml:space="preserve">Unspent Balance as on 31.03.2018                                                  </t>
  </si>
  <si>
    <t>Opening balance as on 01.4.17</t>
  </si>
  <si>
    <t>Lifting upto 31.03.18</t>
  </si>
  <si>
    <t>Source: Table AT-6 &amp; 6A of AWP&amp;B 2018-19</t>
  </si>
  <si>
    <t>3.5) District-wise Foodgrains availability  as on 31.03.18 (Source data: Table AT-6 &amp; 6A of AWP&amp;B 2018-19)</t>
  </si>
  <si>
    <t>MDM PAB Approval for 2017-18</t>
  </si>
  <si>
    <t>1.3) Number of meals served vis-à-vis PAB approval during 2017-18</t>
  </si>
  <si>
    <t xml:space="preserve"> 3.2) District-wise opening balance as on 1.4.2017 (Source data: Table AT-6 &amp; 6A of AWP&amp;B 2018-19)</t>
  </si>
  <si>
    <t xml:space="preserve"> 3.3) District-wise unspent balance as on 31.03.2018 (Source data: Table AT-6 &amp; 6A of AWP&amp;B 2018-19)</t>
  </si>
  <si>
    <t xml:space="preserve">% of UB on allocation </t>
  </si>
  <si>
    <t xml:space="preserve">% of OS on allocation </t>
  </si>
  <si>
    <t xml:space="preserve">Opening Stock as on 01.04.2017                                                </t>
  </si>
  <si>
    <t>OB as on 01.04.2017</t>
  </si>
  <si>
    <t>3.7)  District-wise Utilisation of foodgrains (Source data: Table AT-6 &amp; 6A of AWP&amp;B 2018-19)</t>
  </si>
  <si>
    <t xml:space="preserve">Allocation              </t>
  </si>
  <si>
    <t xml:space="preserve"> 4.1.1) District-wise opening balance as on 01.04.2017 (Source data: Table AT-7 &amp; 7A of AWP&amp;B 2018-19)</t>
  </si>
  <si>
    <t xml:space="preserve">Allocation                                   </t>
  </si>
  <si>
    <t xml:space="preserve">Opening Balance as on 01.04.2017                                               </t>
  </si>
  <si>
    <t xml:space="preserve">% of OB on allocation </t>
  </si>
  <si>
    <t xml:space="preserve"> 4.1.2) District-wise unspent  balance as on 31.03.2018 Source data: Table AT-7 &amp; 7A of AWP&amp;B 2018-19)</t>
  </si>
  <si>
    <t xml:space="preserve">Unspent Balance as on 31.03.2018                                                        </t>
  </si>
  <si>
    <t>4.2) Cooking cost allocation and disbursed to Districts</t>
  </si>
  <si>
    <t>OB as on 01.4.17</t>
  </si>
  <si>
    <t>4.3)  District-wise Cooking Cost availability (Source data: Table AT-7 &amp; 7A of AWP&amp;B 2018-19)</t>
  </si>
  <si>
    <t xml:space="preserve">Allocation                                              </t>
  </si>
  <si>
    <t xml:space="preserve">Opening Balance as on 01.04.2017                                                         </t>
  </si>
  <si>
    <t>4.5)  District-wise Utilisation of Cooking cost (Source data: Table AT-7 &amp; 7A of AWP&amp;B 2018-19)</t>
  </si>
  <si>
    <t xml:space="preserve">Allocation                                  </t>
  </si>
  <si>
    <t>5. Reconciliation of Utilisation and Performance during 2017-18 [PRIMARY+ UPPER PRIMARY]</t>
  </si>
  <si>
    <t>5.2 Reconciliation of Food grains utilisation during 2017-18 (Source data: para 2.7 and 3.7 above)</t>
  </si>
  <si>
    <t>No. of Meals served during 2017-18</t>
  </si>
  <si>
    <t>5.3 Reconciliation of Cooking Cost utilisation during 2017-18 (Source data: para 2.5 and 4.7 above)</t>
  </si>
  <si>
    <t>(Refer table AT_8 and AT-8A,AWP&amp;B, 2018-19)</t>
  </si>
  <si>
    <t xml:space="preserve">PAB Approval </t>
  </si>
  <si>
    <t>6.1) District-wise number of cook-cum-Helpers approved by PAB and engaged by State</t>
  </si>
  <si>
    <t>(Refer table AT_8 and AT-8A, AWP&amp;B, 2018-19)</t>
  </si>
  <si>
    <t xml:space="preserve">Allocation                          </t>
  </si>
  <si>
    <t>Opening Balance as on 01.04.2017</t>
  </si>
  <si>
    <t xml:space="preserve">Allocation                           </t>
  </si>
  <si>
    <t>Unspent balance as on 31.03.2018</t>
  </si>
  <si>
    <t xml:space="preserve">% of UB as on Allocation </t>
  </si>
  <si>
    <t>Released during 2017-18.</t>
  </si>
  <si>
    <t>7.2) Utilisation of MME during 2017-18 (Source data: Table AT-10 of AWP&amp;B 2018-19)</t>
  </si>
  <si>
    <t>(As on 31.03.18)</t>
  </si>
  <si>
    <t xml:space="preserve">Allocated </t>
  </si>
  <si>
    <t>8.2) Utilisation of TA during 2017-18 (Source data: Table AT-9 of AWP&amp;B 2018-19)</t>
  </si>
  <si>
    <t>9. INFRASTRUCTURE DEVELOPMENT DURING 2017-18 (Primary + Upper primary)</t>
  </si>
  <si>
    <t>Releases for Kitchen sheds by GoI as on 31.03.2018</t>
  </si>
  <si>
    <t>9.3) Achievement ( under MDM Funds) (Source data: Table AT-10 of AWP&amp;B 2018-19)</t>
  </si>
  <si>
    <t>Sanctioned by GoI during 2006-07 to 2017-18</t>
  </si>
  <si>
    <t>10.2) Achievement ( under MDM Funds) (Source data: Table AT-11 of AWP&amp;B 2018-19)</t>
  </si>
  <si>
    <t>Achievement (Procured+IP)                                  upto 31.12.09</t>
  </si>
  <si>
    <t>State : Karnataka</t>
  </si>
  <si>
    <t>2006-07</t>
  </si>
  <si>
    <t>2007-08</t>
  </si>
  <si>
    <t>2008-09</t>
  </si>
  <si>
    <t>2009-10</t>
  </si>
  <si>
    <t>2010-11</t>
  </si>
  <si>
    <t>2012-13*</t>
  </si>
  <si>
    <t>Remaining funds released for 8724</t>
  </si>
  <si>
    <t>2013-14</t>
  </si>
  <si>
    <t>Bengaluru North</t>
  </si>
  <si>
    <t>Bengaluru South</t>
  </si>
  <si>
    <t>Chitradurga</t>
  </si>
  <si>
    <t>Davanagere</t>
  </si>
  <si>
    <t>Shimoga</t>
  </si>
  <si>
    <t>Bangalore (R)</t>
  </si>
  <si>
    <t>Ramnagara</t>
  </si>
  <si>
    <t>Kolar</t>
  </si>
  <si>
    <t>Chikkaballapur</t>
  </si>
  <si>
    <t>Tumkur</t>
  </si>
  <si>
    <t>Tumkur Madhugiri</t>
  </si>
  <si>
    <t>Mysore</t>
  </si>
  <si>
    <t>Mandya</t>
  </si>
  <si>
    <t>Chamarajanagar</t>
  </si>
  <si>
    <t>Kodagu</t>
  </si>
  <si>
    <t>Hassan</t>
  </si>
  <si>
    <t>Chikkamagalur</t>
  </si>
  <si>
    <t>Mangalore(DK)</t>
  </si>
  <si>
    <t>Udupi</t>
  </si>
  <si>
    <t>Dharwad</t>
  </si>
  <si>
    <t>Uttara Kannada</t>
  </si>
  <si>
    <t>Uttara Kannada Sirsi</t>
  </si>
  <si>
    <t>Haveri</t>
  </si>
  <si>
    <t>Gadag</t>
  </si>
  <si>
    <t>Belagavi</t>
  </si>
  <si>
    <t>Belagavi Chikkodi</t>
  </si>
  <si>
    <t>Bagalkot</t>
  </si>
  <si>
    <t>Vijayapura</t>
  </si>
  <si>
    <t>Bidar</t>
  </si>
  <si>
    <t>Bellary</t>
  </si>
  <si>
    <t>Kalburgi</t>
  </si>
  <si>
    <t>Koppal</t>
  </si>
  <si>
    <t>Raichur</t>
  </si>
  <si>
    <t>Yadgir</t>
  </si>
  <si>
    <t>Cosntructed upto 31.03.2018 (C+IP)</t>
  </si>
  <si>
    <t>Sactioned during 2006-07 to 201718</t>
  </si>
  <si>
    <t>Children</t>
  </si>
  <si>
    <t>W Day</t>
  </si>
  <si>
    <t>F Grains</t>
  </si>
  <si>
    <t>C Cost</t>
  </si>
  <si>
    <t xml:space="preserve">CCH </t>
  </si>
  <si>
    <t>CCH Hon</t>
  </si>
  <si>
    <t>AWP&amp;B</t>
  </si>
  <si>
    <t>MIS</t>
  </si>
  <si>
    <t>Approval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</si>
</sst>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9"/>
      <name val="Cambria"/>
      <family val="1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66" applyFont="1" applyFill="1" applyBorder="1" applyAlignment="1">
      <alignment horizontal="left" vertical="top" wrapText="1"/>
      <protection/>
    </xf>
    <xf numFmtId="2" fontId="6" fillId="0" borderId="0" xfId="75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78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78" applyFont="1" applyBorder="1" applyAlignment="1">
      <alignment/>
    </xf>
    <xf numFmtId="9" fontId="2" fillId="0" borderId="10" xfId="78" applyFont="1" applyBorder="1" applyAlignment="1">
      <alignment horizontal="center"/>
    </xf>
    <xf numFmtId="9" fontId="2" fillId="0" borderId="10" xfId="78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78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78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78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78" applyFont="1" applyBorder="1" applyAlignment="1">
      <alignment/>
    </xf>
    <xf numFmtId="9" fontId="2" fillId="0" borderId="10" xfId="78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78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66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78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78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78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78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78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78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78" applyNumberFormat="1" applyFont="1" applyBorder="1" applyAlignment="1">
      <alignment horizontal="right" vertical="center" wrapText="1"/>
    </xf>
    <xf numFmtId="2" fontId="3" fillId="0" borderId="10" xfId="78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78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78" applyFont="1" applyBorder="1" applyAlignment="1" quotePrefix="1">
      <alignment horizontal="right"/>
    </xf>
    <xf numFmtId="9" fontId="3" fillId="0" borderId="0" xfId="78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66" applyFont="1">
      <alignment/>
      <protection/>
    </xf>
    <xf numFmtId="0" fontId="4" fillId="0" borderId="0" xfId="66" applyFont="1">
      <alignment/>
      <protection/>
    </xf>
    <xf numFmtId="0" fontId="14" fillId="0" borderId="10" xfId="66" applyFont="1" applyFill="1" applyBorder="1" applyAlignment="1">
      <alignment horizontal="center" wrapText="1"/>
      <protection/>
    </xf>
    <xf numFmtId="2" fontId="5" fillId="0" borderId="0" xfId="66" applyNumberFormat="1" applyFont="1" applyBorder="1" applyAlignment="1">
      <alignment wrapText="1"/>
      <protection/>
    </xf>
    <xf numFmtId="0" fontId="5" fillId="0" borderId="0" xfId="66" applyFont="1" applyBorder="1">
      <alignment/>
      <protection/>
    </xf>
    <xf numFmtId="2" fontId="5" fillId="0" borderId="0" xfId="66" applyNumberFormat="1" applyFont="1" applyBorder="1">
      <alignment/>
      <protection/>
    </xf>
    <xf numFmtId="2" fontId="15" fillId="0" borderId="0" xfId="66" applyNumberFormat="1" applyFont="1">
      <alignment/>
      <protection/>
    </xf>
    <xf numFmtId="0" fontId="15" fillId="0" borderId="0" xfId="66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66" applyNumberFormat="1" applyFont="1" applyBorder="1" applyAlignment="1">
      <alignment horizontal="center" vertical="center"/>
      <protection/>
    </xf>
    <xf numFmtId="9" fontId="2" fillId="0" borderId="10" xfId="78" applyFont="1" applyBorder="1" applyAlignment="1">
      <alignment horizontal="center" vertical="center"/>
    </xf>
    <xf numFmtId="0" fontId="4" fillId="0" borderId="10" xfId="66" applyFont="1" applyBorder="1" applyAlignment="1">
      <alignment horizontal="center" vertical="center"/>
      <protection/>
    </xf>
    <xf numFmtId="2" fontId="8" fillId="0" borderId="10" xfId="66" applyNumberFormat="1" applyFont="1" applyBorder="1" applyAlignment="1">
      <alignment horizontal="center" vertical="center"/>
      <protection/>
    </xf>
    <xf numFmtId="2" fontId="8" fillId="0" borderId="10" xfId="66" applyNumberFormat="1" applyFont="1" applyBorder="1" applyAlignment="1">
      <alignment horizontal="center" vertical="center" wrapText="1"/>
      <protection/>
    </xf>
    <xf numFmtId="2" fontId="4" fillId="0" borderId="0" xfId="66" applyNumberFormat="1" applyFont="1" applyBorder="1" applyAlignment="1">
      <alignment vertical="center" wrapText="1"/>
      <protection/>
    </xf>
    <xf numFmtId="0" fontId="4" fillId="0" borderId="0" xfId="66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9" fontId="17" fillId="34" borderId="10" xfId="80" applyFont="1" applyFill="1" applyBorder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8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66" applyNumberFormat="1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 wrapText="1"/>
      <protection/>
    </xf>
    <xf numFmtId="2" fontId="4" fillId="0" borderId="0" xfId="66" applyNumberFormat="1" applyFont="1" applyBorder="1" applyAlignment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78" applyFont="1" applyBorder="1" applyAlignment="1">
      <alignment horizontal="center" vertical="center"/>
    </xf>
    <xf numFmtId="9" fontId="2" fillId="0" borderId="10" xfId="78" applyFont="1" applyBorder="1" applyAlignment="1">
      <alignment horizontal="center" vertical="center" wrapText="1"/>
    </xf>
    <xf numFmtId="9" fontId="3" fillId="0" borderId="10" xfId="78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78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9" fontId="23" fillId="0" borderId="10" xfId="78" applyFont="1" applyBorder="1" applyAlignment="1">
      <alignment horizontal="center" vertical="center" wrapText="1"/>
    </xf>
    <xf numFmtId="9" fontId="0" fillId="0" borderId="10" xfId="78" applyFont="1" applyBorder="1" applyAlignment="1">
      <alignment horizontal="center" vertical="center" wrapText="1"/>
    </xf>
    <xf numFmtId="9" fontId="0" fillId="0" borderId="10" xfId="78" applyFont="1" applyBorder="1" applyAlignment="1">
      <alignment horizontal="right" vertical="center" wrapText="1"/>
    </xf>
    <xf numFmtId="9" fontId="23" fillId="0" borderId="10" xfId="78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3" fillId="0" borderId="10" xfId="64" applyNumberFormat="1" applyFont="1" applyFill="1" applyBorder="1" applyAlignment="1">
      <alignment horizontal="right"/>
      <protection/>
    </xf>
    <xf numFmtId="2" fontId="23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3" fillId="0" borderId="0" xfId="64" applyNumberFormat="1" applyFont="1" applyFill="1" applyBorder="1" applyAlignment="1">
      <alignment horizontal="right"/>
      <protection/>
    </xf>
    <xf numFmtId="2" fontId="23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9" fontId="3" fillId="0" borderId="10" xfId="78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2" fontId="23" fillId="33" borderId="10" xfId="0" applyNumberFormat="1" applyFont="1" applyFill="1" applyBorder="1" applyAlignment="1">
      <alignment horizontal="right"/>
    </xf>
    <xf numFmtId="9" fontId="0" fillId="0" borderId="10" xfId="78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78" applyFont="1" applyBorder="1" applyAlignment="1">
      <alignment/>
    </xf>
    <xf numFmtId="9" fontId="23" fillId="0" borderId="10" xfId="78" applyFont="1" applyBorder="1" applyAlignment="1">
      <alignment/>
    </xf>
    <xf numFmtId="2" fontId="2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14" fillId="0" borderId="0" xfId="66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3" fillId="0" borderId="10" xfId="0" applyNumberFormat="1" applyFont="1" applyBorder="1" applyAlignment="1">
      <alignment/>
    </xf>
    <xf numFmtId="0" fontId="5" fillId="0" borderId="0" xfId="66" applyFont="1" applyFill="1" applyBorder="1" applyAlignment="1">
      <alignment horizontal="center" wrapText="1"/>
      <protection/>
    </xf>
    <xf numFmtId="9" fontId="0" fillId="0" borderId="0" xfId="78" applyFont="1" applyBorder="1" applyAlignment="1">
      <alignment/>
    </xf>
    <xf numFmtId="9" fontId="23" fillId="0" borderId="0" xfId="78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66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78" applyFont="1" applyFill="1" applyBorder="1" applyAlignment="1" quotePrefix="1">
      <alignment horizontal="center"/>
    </xf>
    <xf numFmtId="9" fontId="2" fillId="33" borderId="10" xfId="78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78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78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78" applyFont="1" applyFill="1" applyBorder="1" applyAlignment="1">
      <alignment/>
    </xf>
    <xf numFmtId="0" fontId="44" fillId="33" borderId="10" xfId="72" applyFill="1" applyBorder="1" applyAlignment="1">
      <alignment horizontal="left" vertical="center"/>
      <protection/>
    </xf>
    <xf numFmtId="1" fontId="3" fillId="33" borderId="16" xfId="0" applyNumberFormat="1" applyFont="1" applyFill="1" applyBorder="1" applyAlignment="1">
      <alignment horizontal="right"/>
    </xf>
    <xf numFmtId="1" fontId="3" fillId="33" borderId="16" xfId="66" applyNumberFormat="1" applyFont="1" applyFill="1" applyBorder="1" applyAlignment="1">
      <alignment horizontal="right"/>
      <protection/>
    </xf>
    <xf numFmtId="9" fontId="3" fillId="33" borderId="10" xfId="78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78" applyFont="1" applyFill="1" applyBorder="1" applyAlignment="1">
      <alignment horizontal="center" vertical="center" wrapText="1"/>
    </xf>
    <xf numFmtId="9" fontId="0" fillId="33" borderId="10" xfId="78" applyFont="1" applyFill="1" applyBorder="1" applyAlignment="1">
      <alignment/>
    </xf>
    <xf numFmtId="0" fontId="0" fillId="0" borderId="10" xfId="0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center" vertical="top" wrapText="1"/>
    </xf>
    <xf numFmtId="0" fontId="16" fillId="33" borderId="17" xfId="0" applyFont="1" applyFill="1" applyBorder="1" applyAlignment="1">
      <alignment horizontal="right"/>
    </xf>
    <xf numFmtId="0" fontId="16" fillId="33" borderId="17" xfId="0" applyFont="1" applyFill="1" applyBorder="1" applyAlignment="1">
      <alignment/>
    </xf>
    <xf numFmtId="0" fontId="24" fillId="33" borderId="17" xfId="0" applyFont="1" applyFill="1" applyBorder="1" applyAlignment="1">
      <alignment/>
    </xf>
    <xf numFmtId="0" fontId="16" fillId="33" borderId="18" xfId="66" applyFont="1" applyFill="1" applyBorder="1">
      <alignment/>
      <protection/>
    </xf>
    <xf numFmtId="0" fontId="17" fillId="33" borderId="0" xfId="66" applyFont="1" applyFill="1" applyBorder="1">
      <alignment/>
      <protection/>
    </xf>
    <xf numFmtId="0" fontId="17" fillId="33" borderId="19" xfId="66" applyFont="1" applyFill="1" applyBorder="1">
      <alignment/>
      <protection/>
    </xf>
    <xf numFmtId="0" fontId="17" fillId="33" borderId="10" xfId="66" applyFont="1" applyFill="1" applyBorder="1">
      <alignment/>
      <protection/>
    </xf>
    <xf numFmtId="1" fontId="17" fillId="33" borderId="10" xfId="66" applyNumberFormat="1" applyFont="1" applyFill="1" applyBorder="1">
      <alignment/>
      <protection/>
    </xf>
    <xf numFmtId="2" fontId="17" fillId="33" borderId="10" xfId="66" applyNumberFormat="1" applyFont="1" applyFill="1" applyBorder="1">
      <alignment/>
      <protection/>
    </xf>
    <xf numFmtId="9" fontId="16" fillId="33" borderId="10" xfId="80" applyFont="1" applyFill="1" applyBorder="1" applyAlignment="1">
      <alignment/>
    </xf>
    <xf numFmtId="0" fontId="17" fillId="33" borderId="18" xfId="66" applyFont="1" applyFill="1" applyBorder="1">
      <alignment/>
      <protection/>
    </xf>
    <xf numFmtId="0" fontId="19" fillId="33" borderId="10" xfId="66" applyFont="1" applyFill="1" applyBorder="1" applyAlignment="1">
      <alignment horizontal="center"/>
      <protection/>
    </xf>
    <xf numFmtId="0" fontId="19" fillId="33" borderId="0" xfId="66" applyFont="1" applyFill="1" applyBorder="1">
      <alignment/>
      <protection/>
    </xf>
    <xf numFmtId="0" fontId="19" fillId="33" borderId="19" xfId="66" applyFont="1" applyFill="1" applyBorder="1">
      <alignment/>
      <protection/>
    </xf>
    <xf numFmtId="9" fontId="17" fillId="33" borderId="10" xfId="80" applyFont="1" applyFill="1" applyBorder="1" applyAlignment="1">
      <alignment vertical="center"/>
    </xf>
    <xf numFmtId="0" fontId="19" fillId="33" borderId="18" xfId="66" applyFont="1" applyFill="1" applyBorder="1" applyAlignment="1">
      <alignment horizontal="left"/>
      <protection/>
    </xf>
    <xf numFmtId="0" fontId="16" fillId="33" borderId="0" xfId="66" applyFont="1" applyFill="1" applyBorder="1" applyAlignment="1">
      <alignment horizontal="right"/>
      <protection/>
    </xf>
    <xf numFmtId="2" fontId="20" fillId="33" borderId="0" xfId="66" applyNumberFormat="1" applyFont="1" applyFill="1" applyBorder="1" applyAlignment="1">
      <alignment horizontal="center" vertical="top" wrapText="1"/>
      <protection/>
    </xf>
    <xf numFmtId="9" fontId="20" fillId="33" borderId="0" xfId="80" applyFont="1" applyFill="1" applyBorder="1" applyAlignment="1">
      <alignment horizontal="center" vertical="top" wrapText="1"/>
    </xf>
    <xf numFmtId="2" fontId="16" fillId="33" borderId="0" xfId="66" applyNumberFormat="1" applyFont="1" applyFill="1" applyBorder="1" applyAlignment="1">
      <alignment vertical="center"/>
      <protection/>
    </xf>
    <xf numFmtId="9" fontId="16" fillId="33" borderId="0" xfId="80" applyFont="1" applyFill="1" applyBorder="1" applyAlignment="1">
      <alignment vertical="center"/>
    </xf>
    <xf numFmtId="0" fontId="18" fillId="33" borderId="18" xfId="66" applyFont="1" applyFill="1" applyBorder="1">
      <alignment/>
      <protection/>
    </xf>
    <xf numFmtId="0" fontId="17" fillId="33" borderId="10" xfId="66" applyFont="1" applyFill="1" applyBorder="1" applyAlignment="1">
      <alignment horizontal="left"/>
      <protection/>
    </xf>
    <xf numFmtId="1" fontId="17" fillId="33" borderId="10" xfId="66" applyNumberFormat="1" applyFont="1" applyFill="1" applyBorder="1" applyAlignment="1">
      <alignment horizontal="right"/>
      <protection/>
    </xf>
    <xf numFmtId="2" fontId="17" fillId="33" borderId="10" xfId="66" applyNumberFormat="1" applyFont="1" applyFill="1" applyBorder="1" applyAlignment="1">
      <alignment horizontal="right"/>
      <protection/>
    </xf>
    <xf numFmtId="0" fontId="17" fillId="0" borderId="10" xfId="0" applyFont="1" applyBorder="1" applyAlignment="1">
      <alignment/>
    </xf>
    <xf numFmtId="0" fontId="17" fillId="0" borderId="0" xfId="66" applyFont="1" applyBorder="1">
      <alignment/>
      <protection/>
    </xf>
    <xf numFmtId="0" fontId="1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78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9" fontId="3" fillId="33" borderId="0" xfId="78" applyFont="1" applyFill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78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7" fillId="33" borderId="10" xfId="66" applyFont="1" applyFill="1" applyBorder="1" applyAlignment="1">
      <alignment horizontal="center"/>
      <protection/>
    </xf>
    <xf numFmtId="0" fontId="17" fillId="33" borderId="10" xfId="66" applyFont="1" applyFill="1" applyBorder="1" applyAlignment="1">
      <alignment horizontal="center" vertical="top" wrapText="1"/>
      <protection/>
    </xf>
    <xf numFmtId="0" fontId="17" fillId="33" borderId="20" xfId="66" applyFont="1" applyFill="1" applyBorder="1" applyAlignment="1">
      <alignment horizontal="center"/>
      <protection/>
    </xf>
    <xf numFmtId="0" fontId="17" fillId="33" borderId="16" xfId="66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9" fontId="23" fillId="33" borderId="10" xfId="78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2" fontId="0" fillId="35" borderId="10" xfId="0" applyNumberFormat="1" applyFont="1" applyFill="1" applyBorder="1" applyAlignment="1">
      <alignment/>
    </xf>
    <xf numFmtId="2" fontId="23" fillId="35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2" fontId="3" fillId="35" borderId="0" xfId="0" applyNumberFormat="1" applyFont="1" applyFill="1" applyAlignment="1">
      <alignment/>
    </xf>
    <xf numFmtId="0" fontId="0" fillId="0" borderId="10" xfId="0" applyBorder="1" applyAlignment="1">
      <alignment/>
    </xf>
    <xf numFmtId="9" fontId="17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17" fillId="33" borderId="10" xfId="66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center"/>
    </xf>
    <xf numFmtId="0" fontId="17" fillId="33" borderId="15" xfId="66" applyFont="1" applyFill="1" applyBorder="1" applyAlignment="1">
      <alignment horizontal="center" vertical="center"/>
      <protection/>
    </xf>
    <xf numFmtId="0" fontId="17" fillId="33" borderId="21" xfId="66" applyFont="1" applyFill="1" applyBorder="1" applyAlignment="1">
      <alignment horizontal="center" vertical="center"/>
      <protection/>
    </xf>
    <xf numFmtId="0" fontId="17" fillId="33" borderId="20" xfId="66" applyFont="1" applyFill="1" applyBorder="1" applyAlignment="1">
      <alignment horizontal="center"/>
      <protection/>
    </xf>
    <xf numFmtId="0" fontId="17" fillId="33" borderId="16" xfId="66" applyFont="1" applyFill="1" applyBorder="1" applyAlignment="1">
      <alignment horizontal="center"/>
      <protection/>
    </xf>
    <xf numFmtId="0" fontId="17" fillId="33" borderId="10" xfId="66" applyFont="1" applyFill="1" applyBorder="1" applyAlignment="1">
      <alignment horizontal="center" vertical="top" wrapText="1"/>
      <protection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1" fontId="3" fillId="0" borderId="0" xfId="0" applyNumberFormat="1" applyFont="1" applyAlignment="1">
      <alignment/>
    </xf>
    <xf numFmtId="9" fontId="0" fillId="0" borderId="0" xfId="78" applyFont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3" xfId="66"/>
    <cellStyle name="Normal 3 2" xfId="67"/>
    <cellStyle name="Normal 3 2 2" xfId="68"/>
    <cellStyle name="Normal 3 3" xfId="69"/>
    <cellStyle name="Normal 4" xfId="70"/>
    <cellStyle name="Normal 4 2" xfId="71"/>
    <cellStyle name="Normal 6" xfId="72"/>
    <cellStyle name="Normal 7" xfId="73"/>
    <cellStyle name="Normal 7 2" xfId="74"/>
    <cellStyle name="Normal_calculation -utt" xfId="75"/>
    <cellStyle name="Note" xfId="76"/>
    <cellStyle name="Output" xfId="77"/>
    <cellStyle name="Percent" xfId="78"/>
    <cellStyle name="Percent 2" xfId="79"/>
    <cellStyle name="Percent 2 2" xfId="80"/>
    <cellStyle name="Percent 2 2 2" xfId="81"/>
    <cellStyle name="Percent 2 3" xfId="82"/>
    <cellStyle name="Percent 2 3 2" xfId="83"/>
    <cellStyle name="Percent 6" xfId="84"/>
    <cellStyle name="Percent 6 2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447</xdr:row>
      <xdr:rowOff>0</xdr:rowOff>
    </xdr:from>
    <xdr:to>
      <xdr:col>6</xdr:col>
      <xdr:colOff>533400</xdr:colOff>
      <xdr:row>447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8103870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447</xdr:row>
      <xdr:rowOff>0</xdr:rowOff>
    </xdr:from>
    <xdr:to>
      <xdr:col>3</xdr:col>
      <xdr:colOff>333375</xdr:colOff>
      <xdr:row>447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8103870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447</xdr:row>
      <xdr:rowOff>0</xdr:rowOff>
    </xdr:from>
    <xdr:to>
      <xdr:col>5</xdr:col>
      <xdr:colOff>285750</xdr:colOff>
      <xdr:row>447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810387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4"/>
  <sheetViews>
    <sheetView view="pageBreakPreview" zoomScaleNormal="106" zoomScaleSheetLayoutView="100" zoomScalePageLayoutView="0" workbookViewId="0" topLeftCell="A509">
      <selection activeCell="C356" sqref="C356"/>
    </sheetView>
  </sheetViews>
  <sheetFormatPr defaultColWidth="9.140625" defaultRowHeight="12.75"/>
  <cols>
    <col min="1" max="1" width="15.8515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9" width="9.421875" style="10" bestFit="1" customWidth="1"/>
    <col min="10" max="10" width="12.57421875" style="10" customWidth="1"/>
    <col min="11" max="11" width="9.140625" style="10" customWidth="1"/>
    <col min="12" max="12" width="9.421875" style="10" bestFit="1" customWidth="1"/>
    <col min="13" max="14" width="9.140625" style="10" customWidth="1"/>
    <col min="15" max="15" width="9.421875" style="10" bestFit="1" customWidth="1"/>
    <col min="16" max="16384" width="9.140625" style="10" customWidth="1"/>
  </cols>
  <sheetData>
    <row r="1" spans="1:8" ht="14.25">
      <c r="A1" s="293" t="s">
        <v>0</v>
      </c>
      <c r="B1" s="294"/>
      <c r="C1" s="294"/>
      <c r="D1" s="294"/>
      <c r="E1" s="294"/>
      <c r="F1" s="294"/>
      <c r="G1" s="294"/>
      <c r="H1" s="295"/>
    </row>
    <row r="2" spans="1:8" ht="14.25">
      <c r="A2" s="296" t="s">
        <v>1</v>
      </c>
      <c r="B2" s="297"/>
      <c r="C2" s="297"/>
      <c r="D2" s="297"/>
      <c r="E2" s="297"/>
      <c r="F2" s="297"/>
      <c r="G2" s="297"/>
      <c r="H2" s="298"/>
    </row>
    <row r="3" spans="1:8" ht="14.25">
      <c r="A3" s="296" t="s">
        <v>142</v>
      </c>
      <c r="B3" s="297"/>
      <c r="C3" s="297"/>
      <c r="D3" s="297"/>
      <c r="E3" s="297"/>
      <c r="F3" s="297"/>
      <c r="G3" s="297"/>
      <c r="H3" s="298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299" t="s">
        <v>212</v>
      </c>
      <c r="B5" s="300"/>
      <c r="C5" s="300"/>
      <c r="D5" s="300"/>
      <c r="E5" s="300"/>
      <c r="F5" s="300"/>
      <c r="G5" s="300"/>
      <c r="H5" s="301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02" t="s">
        <v>2</v>
      </c>
      <c r="B7" s="302"/>
      <c r="C7" s="302"/>
      <c r="D7" s="302"/>
      <c r="E7" s="302"/>
      <c r="F7" s="302"/>
      <c r="G7" s="302"/>
      <c r="H7" s="302"/>
    </row>
    <row r="8" ht="4.5" customHeight="1"/>
    <row r="9" spans="1:8" ht="14.25">
      <c r="A9" s="302" t="s">
        <v>143</v>
      </c>
      <c r="B9" s="302"/>
      <c r="C9" s="302"/>
      <c r="D9" s="302"/>
      <c r="E9" s="302"/>
      <c r="F9" s="302"/>
      <c r="G9" s="302"/>
      <c r="H9" s="302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03" t="s">
        <v>4</v>
      </c>
      <c r="B13" s="303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165</v>
      </c>
      <c r="C15" s="16" t="s">
        <v>144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22">
        <v>2807329</v>
      </c>
      <c r="C16" s="212">
        <v>2708721</v>
      </c>
      <c r="D16" s="223">
        <f>C16-B16</f>
        <v>-98608</v>
      </c>
      <c r="E16" s="21">
        <f>D16/B16</f>
        <v>-0.03512520263923466</v>
      </c>
    </row>
    <row r="17" spans="1:8" ht="14.25">
      <c r="A17" s="19" t="s">
        <v>9</v>
      </c>
      <c r="B17" s="222">
        <v>1669194</v>
      </c>
      <c r="C17" s="213">
        <v>1611501</v>
      </c>
      <c r="D17" s="223">
        <f>C17-B17</f>
        <v>-57693</v>
      </c>
      <c r="E17" s="21">
        <f>D17/B17</f>
        <v>-0.03456338807831804</v>
      </c>
      <c r="F17" s="11"/>
      <c r="G17" s="13"/>
      <c r="H17" s="13"/>
    </row>
    <row r="18" spans="1:8" ht="14.25">
      <c r="A18" s="19" t="s">
        <v>127</v>
      </c>
      <c r="B18" s="222">
        <v>1352</v>
      </c>
      <c r="C18" s="213">
        <v>988</v>
      </c>
      <c r="D18" s="223">
        <f>C18-B18</f>
        <v>-364</v>
      </c>
      <c r="E18" s="21">
        <f>D18/B18</f>
        <v>-0.2692307692307692</v>
      </c>
      <c r="F18" s="11"/>
      <c r="G18" s="13"/>
      <c r="H18" s="13"/>
    </row>
    <row r="19" spans="1:7" ht="14.25">
      <c r="A19" s="19" t="s">
        <v>10</v>
      </c>
      <c r="B19" s="178">
        <f>SUM(B16:B18)</f>
        <v>4477875</v>
      </c>
      <c r="C19" s="178">
        <f>SUM(C16:C18)</f>
        <v>4321210</v>
      </c>
      <c r="D19" s="223">
        <f>C19-B19</f>
        <v>-156665</v>
      </c>
      <c r="E19" s="21">
        <f>D19/B19</f>
        <v>-0.034986461212070455</v>
      </c>
      <c r="G19" s="127"/>
    </row>
    <row r="20" spans="7:8" ht="13.5" customHeight="1">
      <c r="G20" s="31"/>
      <c r="H20" s="31"/>
    </row>
    <row r="21" spans="1:4" ht="15.75" customHeight="1">
      <c r="A21" s="303" t="s">
        <v>11</v>
      </c>
      <c r="B21" s="303"/>
      <c r="C21" s="303"/>
      <c r="D21" s="303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>
        <v>235</v>
      </c>
      <c r="C23" s="24">
        <v>235</v>
      </c>
      <c r="D23" s="20">
        <f>C23-B23</f>
        <v>0</v>
      </c>
      <c r="E23" s="21">
        <f>D23/B23</f>
        <v>0</v>
      </c>
      <c r="G23" s="10" t="s">
        <v>12</v>
      </c>
    </row>
    <row r="24" spans="1:7" ht="15" customHeight="1">
      <c r="A24" s="23" t="s">
        <v>14</v>
      </c>
      <c r="B24" s="24">
        <v>235</v>
      </c>
      <c r="C24" s="24">
        <v>235</v>
      </c>
      <c r="D24" s="20">
        <f>C24-B24</f>
        <v>0</v>
      </c>
      <c r="E24" s="21">
        <f>D24/B24</f>
        <v>0</v>
      </c>
      <c r="G24" s="10" t="s">
        <v>12</v>
      </c>
    </row>
    <row r="25" spans="1:5" ht="15" customHeight="1">
      <c r="A25" s="23" t="s">
        <v>127</v>
      </c>
      <c r="B25" s="24">
        <v>313</v>
      </c>
      <c r="C25" s="24">
        <v>312</v>
      </c>
      <c r="D25" s="20">
        <f>C25-B25</f>
        <v>-1</v>
      </c>
      <c r="E25" s="21">
        <f>D25/B25</f>
        <v>-0.003194888178913738</v>
      </c>
    </row>
    <row r="26" spans="1:5" ht="15" customHeight="1">
      <c r="A26" s="303"/>
      <c r="B26" s="303"/>
      <c r="C26" s="303"/>
      <c r="D26" s="303"/>
      <c r="E26" s="27"/>
    </row>
    <row r="27" spans="1:5" ht="16.5" customHeight="1">
      <c r="A27" s="304" t="s">
        <v>166</v>
      </c>
      <c r="B27" s="304"/>
      <c r="C27" s="304"/>
      <c r="D27" s="304"/>
      <c r="E27" s="27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4">
        <f>B16*B23</f>
        <v>659722315</v>
      </c>
      <c r="C29" s="194">
        <v>636549435</v>
      </c>
      <c r="D29" s="20">
        <f>C29-B29</f>
        <v>-23172880</v>
      </c>
      <c r="E29" s="21">
        <f>D29/B29</f>
        <v>-0.03512520263923466</v>
      </c>
      <c r="G29" s="10" t="s">
        <v>12</v>
      </c>
      <c r="H29" s="10" t="s">
        <v>12</v>
      </c>
    </row>
    <row r="30" spans="1:8" ht="14.25">
      <c r="A30" s="19" t="s">
        <v>18</v>
      </c>
      <c r="B30" s="24">
        <f>B17*B24</f>
        <v>392260590</v>
      </c>
      <c r="C30" s="24">
        <v>378702735</v>
      </c>
      <c r="D30" s="20">
        <f>C30-B30</f>
        <v>-13557855</v>
      </c>
      <c r="E30" s="21">
        <f>D30/B30</f>
        <v>-0.03456338807831804</v>
      </c>
      <c r="G30" s="10" t="s">
        <v>12</v>
      </c>
      <c r="H30" s="10" t="s">
        <v>12</v>
      </c>
    </row>
    <row r="31" spans="1:5" ht="14.25">
      <c r="A31" s="19" t="s">
        <v>127</v>
      </c>
      <c r="B31" s="24">
        <f>B18*B25</f>
        <v>423176</v>
      </c>
      <c r="C31" s="24">
        <v>308256</v>
      </c>
      <c r="D31" s="20">
        <f>C31-B31</f>
        <v>-114920</v>
      </c>
      <c r="E31" s="21">
        <f>D31/B31</f>
        <v>-0.2715654952076677</v>
      </c>
    </row>
    <row r="32" spans="1:7" ht="17.25" customHeight="1">
      <c r="A32" s="19" t="s">
        <v>10</v>
      </c>
      <c r="B32" s="24">
        <f>SUM(B29:B31)</f>
        <v>1052406081</v>
      </c>
      <c r="C32" s="24">
        <f>SUM(C29:C31)</f>
        <v>1015560426</v>
      </c>
      <c r="D32" s="20">
        <f>C32-B32</f>
        <v>-36845655</v>
      </c>
      <c r="E32" s="21">
        <f>D32/B32</f>
        <v>-0.035010872385865664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305" t="s">
        <v>19</v>
      </c>
      <c r="B34" s="305"/>
      <c r="C34" s="305"/>
      <c r="D34" s="32"/>
      <c r="E34" s="33"/>
      <c r="G34" s="31"/>
    </row>
    <row r="35" spans="1:7" ht="18" customHeight="1">
      <c r="A35" s="303" t="s">
        <v>145</v>
      </c>
      <c r="B35" s="303"/>
      <c r="C35" s="303"/>
      <c r="D35" s="303"/>
      <c r="E35" s="303"/>
      <c r="F35" s="303"/>
      <c r="G35" s="303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95">
        <v>1</v>
      </c>
      <c r="B38" s="211" t="s">
        <v>221</v>
      </c>
      <c r="C38" s="195">
        <v>240</v>
      </c>
      <c r="D38" s="195">
        <v>240</v>
      </c>
      <c r="E38" s="195">
        <f>C38-D38</f>
        <v>0</v>
      </c>
      <c r="F38" s="214">
        <f>E38/C38</f>
        <v>0</v>
      </c>
      <c r="G38" s="31"/>
    </row>
    <row r="39" spans="1:7" ht="12.75" customHeight="1">
      <c r="A39" s="195">
        <v>2</v>
      </c>
      <c r="B39" s="211" t="s">
        <v>222</v>
      </c>
      <c r="C39" s="195">
        <v>437</v>
      </c>
      <c r="D39" s="195">
        <v>437</v>
      </c>
      <c r="E39" s="195">
        <f aca="true" t="shared" si="0" ref="E39:E72">C39-D39</f>
        <v>0</v>
      </c>
      <c r="F39" s="214">
        <f aca="true" t="shared" si="1" ref="F39:F72">E39/C39</f>
        <v>0</v>
      </c>
      <c r="G39" s="31"/>
    </row>
    <row r="40" spans="1:7" ht="12.75" customHeight="1">
      <c r="A40" s="195">
        <v>3</v>
      </c>
      <c r="B40" s="211" t="s">
        <v>223</v>
      </c>
      <c r="C40" s="195">
        <v>817</v>
      </c>
      <c r="D40" s="195">
        <v>817</v>
      </c>
      <c r="E40" s="195">
        <f t="shared" si="0"/>
        <v>0</v>
      </c>
      <c r="F40" s="214">
        <f t="shared" si="1"/>
        <v>0</v>
      </c>
      <c r="G40" s="31"/>
    </row>
    <row r="41" spans="1:7" ht="12.75" customHeight="1">
      <c r="A41" s="195">
        <v>4</v>
      </c>
      <c r="B41" s="211" t="s">
        <v>224</v>
      </c>
      <c r="C41" s="195">
        <v>643</v>
      </c>
      <c r="D41" s="195">
        <v>643</v>
      </c>
      <c r="E41" s="195">
        <f t="shared" si="0"/>
        <v>0</v>
      </c>
      <c r="F41" s="214">
        <f t="shared" si="1"/>
        <v>0</v>
      </c>
      <c r="G41" s="31"/>
    </row>
    <row r="42" spans="1:7" ht="12.75" customHeight="1">
      <c r="A42" s="195">
        <v>5</v>
      </c>
      <c r="B42" s="211" t="s">
        <v>225</v>
      </c>
      <c r="C42" s="195">
        <v>916</v>
      </c>
      <c r="D42" s="195">
        <v>916</v>
      </c>
      <c r="E42" s="195">
        <f t="shared" si="0"/>
        <v>0</v>
      </c>
      <c r="F42" s="214">
        <f t="shared" si="1"/>
        <v>0</v>
      </c>
      <c r="G42" s="31"/>
    </row>
    <row r="43" spans="1:7" ht="12.75" customHeight="1">
      <c r="A43" s="195">
        <v>6</v>
      </c>
      <c r="B43" s="211" t="s">
        <v>226</v>
      </c>
      <c r="C43" s="195">
        <v>655</v>
      </c>
      <c r="D43" s="195">
        <v>655</v>
      </c>
      <c r="E43" s="195">
        <f t="shared" si="0"/>
        <v>0</v>
      </c>
      <c r="F43" s="214">
        <f t="shared" si="1"/>
        <v>0</v>
      </c>
      <c r="G43" s="31"/>
    </row>
    <row r="44" spans="1:7" ht="12.75" customHeight="1">
      <c r="A44" s="195">
        <v>7</v>
      </c>
      <c r="B44" s="211" t="s">
        <v>227</v>
      </c>
      <c r="C44" s="195">
        <v>819</v>
      </c>
      <c r="D44" s="195">
        <v>819</v>
      </c>
      <c r="E44" s="195">
        <f t="shared" si="0"/>
        <v>0</v>
      </c>
      <c r="F44" s="214">
        <f t="shared" si="1"/>
        <v>0</v>
      </c>
      <c r="G44" s="31"/>
    </row>
    <row r="45" spans="1:7" ht="12.75" customHeight="1">
      <c r="A45" s="195">
        <v>8</v>
      </c>
      <c r="B45" s="211" t="s">
        <v>228</v>
      </c>
      <c r="C45" s="195">
        <v>1192</v>
      </c>
      <c r="D45" s="195">
        <v>1192</v>
      </c>
      <c r="E45" s="195">
        <f t="shared" si="0"/>
        <v>0</v>
      </c>
      <c r="F45" s="214">
        <f t="shared" si="1"/>
        <v>0</v>
      </c>
      <c r="G45" s="31"/>
    </row>
    <row r="46" spans="1:7" ht="12.75" customHeight="1">
      <c r="A46" s="195">
        <v>9</v>
      </c>
      <c r="B46" s="211" t="s">
        <v>229</v>
      </c>
      <c r="C46" s="195">
        <v>934</v>
      </c>
      <c r="D46" s="195">
        <v>934</v>
      </c>
      <c r="E46" s="195">
        <f t="shared" si="0"/>
        <v>0</v>
      </c>
      <c r="F46" s="214">
        <f t="shared" si="1"/>
        <v>0</v>
      </c>
      <c r="G46" s="31"/>
    </row>
    <row r="47" spans="1:7" ht="12.75" customHeight="1">
      <c r="A47" s="195">
        <v>10</v>
      </c>
      <c r="B47" s="211" t="s">
        <v>230</v>
      </c>
      <c r="C47" s="195">
        <v>1300</v>
      </c>
      <c r="D47" s="195">
        <v>1300</v>
      </c>
      <c r="E47" s="195">
        <f t="shared" si="0"/>
        <v>0</v>
      </c>
      <c r="F47" s="214">
        <f t="shared" si="1"/>
        <v>0</v>
      </c>
      <c r="G47" s="31"/>
    </row>
    <row r="48" spans="1:7" ht="12.75" customHeight="1">
      <c r="A48" s="195">
        <v>11</v>
      </c>
      <c r="B48" s="211" t="s">
        <v>231</v>
      </c>
      <c r="C48" s="195">
        <v>729</v>
      </c>
      <c r="D48" s="195">
        <v>729</v>
      </c>
      <c r="E48" s="195">
        <f t="shared" si="0"/>
        <v>0</v>
      </c>
      <c r="F48" s="214">
        <f t="shared" si="1"/>
        <v>0</v>
      </c>
      <c r="G48" s="31"/>
    </row>
    <row r="49" spans="1:7" ht="12.75" customHeight="1">
      <c r="A49" s="195">
        <v>12</v>
      </c>
      <c r="B49" s="211" t="s">
        <v>232</v>
      </c>
      <c r="C49" s="195">
        <v>961</v>
      </c>
      <c r="D49" s="195">
        <v>961</v>
      </c>
      <c r="E49" s="195">
        <f t="shared" si="0"/>
        <v>0</v>
      </c>
      <c r="F49" s="214">
        <f t="shared" si="1"/>
        <v>0</v>
      </c>
      <c r="G49" s="31"/>
    </row>
    <row r="50" spans="1:7" ht="12.75" customHeight="1">
      <c r="A50" s="195">
        <v>13</v>
      </c>
      <c r="B50" s="211" t="s">
        <v>233</v>
      </c>
      <c r="C50" s="195">
        <v>818</v>
      </c>
      <c r="D50" s="195">
        <v>818</v>
      </c>
      <c r="E50" s="195">
        <f t="shared" si="0"/>
        <v>0</v>
      </c>
      <c r="F50" s="214">
        <f t="shared" si="1"/>
        <v>0</v>
      </c>
      <c r="G50" s="31"/>
    </row>
    <row r="51" spans="1:7" ht="12.75" customHeight="1">
      <c r="A51" s="195">
        <v>14</v>
      </c>
      <c r="B51" s="211" t="s">
        <v>234</v>
      </c>
      <c r="C51" s="195">
        <v>350</v>
      </c>
      <c r="D51" s="195">
        <v>350</v>
      </c>
      <c r="E51" s="195">
        <f t="shared" si="0"/>
        <v>0</v>
      </c>
      <c r="F51" s="214">
        <f t="shared" si="1"/>
        <v>0</v>
      </c>
      <c r="G51" s="31"/>
    </row>
    <row r="52" spans="1:7" ht="12.75" customHeight="1">
      <c r="A52" s="195">
        <v>15</v>
      </c>
      <c r="B52" s="211" t="s">
        <v>235</v>
      </c>
      <c r="C52" s="195">
        <v>134</v>
      </c>
      <c r="D52" s="195">
        <v>134</v>
      </c>
      <c r="E52" s="195">
        <f t="shared" si="0"/>
        <v>0</v>
      </c>
      <c r="F52" s="214">
        <f t="shared" si="1"/>
        <v>0</v>
      </c>
      <c r="G52" s="31"/>
    </row>
    <row r="53" spans="1:7" ht="12.75" customHeight="1">
      <c r="A53" s="195">
        <v>16</v>
      </c>
      <c r="B53" s="211" t="s">
        <v>236</v>
      </c>
      <c r="C53" s="195">
        <v>1297</v>
      </c>
      <c r="D53" s="195">
        <v>1297</v>
      </c>
      <c r="E53" s="195">
        <f t="shared" si="0"/>
        <v>0</v>
      </c>
      <c r="F53" s="214">
        <f t="shared" si="1"/>
        <v>0</v>
      </c>
      <c r="G53" s="31"/>
    </row>
    <row r="54" spans="1:7" ht="12.75" customHeight="1">
      <c r="A54" s="195">
        <v>17</v>
      </c>
      <c r="B54" s="211" t="s">
        <v>237</v>
      </c>
      <c r="C54" s="195">
        <v>711</v>
      </c>
      <c r="D54" s="195">
        <v>711</v>
      </c>
      <c r="E54" s="195">
        <f t="shared" si="0"/>
        <v>0</v>
      </c>
      <c r="F54" s="214">
        <f t="shared" si="1"/>
        <v>0</v>
      </c>
      <c r="G54" s="31"/>
    </row>
    <row r="55" spans="1:7" ht="12.75" customHeight="1">
      <c r="A55" s="195">
        <v>18</v>
      </c>
      <c r="B55" s="211" t="s">
        <v>238</v>
      </c>
      <c r="C55" s="195">
        <v>270</v>
      </c>
      <c r="D55" s="195">
        <v>270</v>
      </c>
      <c r="E55" s="195">
        <f t="shared" si="0"/>
        <v>0</v>
      </c>
      <c r="F55" s="214">
        <f t="shared" si="1"/>
        <v>0</v>
      </c>
      <c r="G55" s="31"/>
    </row>
    <row r="56" spans="1:7" ht="12.75" customHeight="1">
      <c r="A56" s="195">
        <v>19</v>
      </c>
      <c r="B56" s="211" t="s">
        <v>239</v>
      </c>
      <c r="C56" s="195">
        <v>246</v>
      </c>
      <c r="D56" s="195">
        <v>246</v>
      </c>
      <c r="E56" s="195">
        <f t="shared" si="0"/>
        <v>0</v>
      </c>
      <c r="F56" s="214">
        <f t="shared" si="1"/>
        <v>0</v>
      </c>
      <c r="G56" s="31"/>
    </row>
    <row r="57" spans="1:7" ht="12.75" customHeight="1">
      <c r="A57" s="195">
        <v>20</v>
      </c>
      <c r="B57" s="211" t="s">
        <v>240</v>
      </c>
      <c r="C57" s="195">
        <v>228</v>
      </c>
      <c r="D57" s="195">
        <v>228</v>
      </c>
      <c r="E57" s="195">
        <f t="shared" si="0"/>
        <v>0</v>
      </c>
      <c r="F57" s="214">
        <f t="shared" si="1"/>
        <v>0</v>
      </c>
      <c r="G57" s="31"/>
    </row>
    <row r="58" spans="1:7" ht="12.75" customHeight="1">
      <c r="A58" s="195">
        <v>21</v>
      </c>
      <c r="B58" s="211" t="s">
        <v>241</v>
      </c>
      <c r="C58" s="195">
        <v>464</v>
      </c>
      <c r="D58" s="195">
        <v>464</v>
      </c>
      <c r="E58" s="195">
        <f t="shared" si="0"/>
        <v>0</v>
      </c>
      <c r="F58" s="214">
        <f t="shared" si="1"/>
        <v>0</v>
      </c>
      <c r="G58" s="31"/>
    </row>
    <row r="59" spans="1:7" ht="12.75" customHeight="1">
      <c r="A59" s="195">
        <v>22</v>
      </c>
      <c r="B59" s="211" t="s">
        <v>242</v>
      </c>
      <c r="C59" s="195">
        <v>622</v>
      </c>
      <c r="D59" s="195">
        <v>622</v>
      </c>
      <c r="E59" s="195">
        <f t="shared" si="0"/>
        <v>0</v>
      </c>
      <c r="F59" s="214">
        <f t="shared" si="1"/>
        <v>0</v>
      </c>
      <c r="G59" s="31"/>
    </row>
    <row r="60" spans="1:7" ht="12.75" customHeight="1">
      <c r="A60" s="195">
        <v>23</v>
      </c>
      <c r="B60" s="211" t="s">
        <v>243</v>
      </c>
      <c r="C60" s="195">
        <v>461</v>
      </c>
      <c r="D60" s="195">
        <v>461</v>
      </c>
      <c r="E60" s="195">
        <f t="shared" si="0"/>
        <v>0</v>
      </c>
      <c r="F60" s="214">
        <f t="shared" si="1"/>
        <v>0</v>
      </c>
      <c r="G60" s="31"/>
    </row>
    <row r="61" spans="1:7" ht="12.75" customHeight="1">
      <c r="A61" s="195">
        <v>24</v>
      </c>
      <c r="B61" s="211" t="s">
        <v>244</v>
      </c>
      <c r="C61" s="195">
        <v>192</v>
      </c>
      <c r="D61" s="195">
        <v>192</v>
      </c>
      <c r="E61" s="195">
        <f t="shared" si="0"/>
        <v>0</v>
      </c>
      <c r="F61" s="214">
        <f t="shared" si="1"/>
        <v>0</v>
      </c>
      <c r="G61" s="31"/>
    </row>
    <row r="62" spans="1:7" ht="12.75" customHeight="1">
      <c r="A62" s="195">
        <v>25</v>
      </c>
      <c r="B62" s="211" t="s">
        <v>245</v>
      </c>
      <c r="C62" s="195">
        <v>550</v>
      </c>
      <c r="D62" s="195">
        <v>550</v>
      </c>
      <c r="E62" s="195">
        <f t="shared" si="0"/>
        <v>0</v>
      </c>
      <c r="F62" s="214">
        <f t="shared" si="1"/>
        <v>0</v>
      </c>
      <c r="G62" s="31"/>
    </row>
    <row r="63" spans="1:7" ht="12.75" customHeight="1">
      <c r="A63" s="195">
        <v>26</v>
      </c>
      <c r="B63" s="211" t="s">
        <v>246</v>
      </c>
      <c r="C63" s="195">
        <v>757</v>
      </c>
      <c r="D63" s="195">
        <v>757</v>
      </c>
      <c r="E63" s="195">
        <f t="shared" si="0"/>
        <v>0</v>
      </c>
      <c r="F63" s="214">
        <f t="shared" si="1"/>
        <v>0</v>
      </c>
      <c r="G63" s="31"/>
    </row>
    <row r="64" spans="1:7" ht="12.75" customHeight="1">
      <c r="A64" s="195">
        <v>27</v>
      </c>
      <c r="B64" s="211" t="s">
        <v>247</v>
      </c>
      <c r="C64" s="195">
        <v>471</v>
      </c>
      <c r="D64" s="195">
        <v>471</v>
      </c>
      <c r="E64" s="195">
        <f t="shared" si="0"/>
        <v>0</v>
      </c>
      <c r="F64" s="214">
        <f t="shared" si="1"/>
        <v>0</v>
      </c>
      <c r="G64" s="31"/>
    </row>
    <row r="65" spans="1:7" ht="12.75" customHeight="1">
      <c r="A65" s="195">
        <v>28</v>
      </c>
      <c r="B65" s="211" t="s">
        <v>248</v>
      </c>
      <c r="C65" s="195">
        <v>865</v>
      </c>
      <c r="D65" s="195">
        <v>865</v>
      </c>
      <c r="E65" s="195">
        <f t="shared" si="0"/>
        <v>0</v>
      </c>
      <c r="F65" s="214">
        <f t="shared" si="1"/>
        <v>0</v>
      </c>
      <c r="G65" s="31"/>
    </row>
    <row r="66" spans="1:7" ht="12.75" customHeight="1">
      <c r="A66" s="195">
        <v>29</v>
      </c>
      <c r="B66" s="211" t="s">
        <v>249</v>
      </c>
      <c r="C66" s="195">
        <v>540</v>
      </c>
      <c r="D66" s="195">
        <v>540</v>
      </c>
      <c r="E66" s="195">
        <f t="shared" si="0"/>
        <v>0</v>
      </c>
      <c r="F66" s="214">
        <f t="shared" si="1"/>
        <v>0</v>
      </c>
      <c r="G66" s="31"/>
    </row>
    <row r="67" spans="1:7" ht="12.75" customHeight="1">
      <c r="A67" s="195">
        <v>30</v>
      </c>
      <c r="B67" s="211" t="s">
        <v>250</v>
      </c>
      <c r="C67" s="195">
        <v>530</v>
      </c>
      <c r="D67" s="195">
        <v>530</v>
      </c>
      <c r="E67" s="195">
        <f t="shared" si="0"/>
        <v>0</v>
      </c>
      <c r="F67" s="214">
        <f t="shared" si="1"/>
        <v>0</v>
      </c>
      <c r="G67" s="31"/>
    </row>
    <row r="68" spans="1:7" ht="12.75" customHeight="1">
      <c r="A68" s="195">
        <v>31</v>
      </c>
      <c r="B68" s="211" t="s">
        <v>251</v>
      </c>
      <c r="C68" s="195">
        <v>790</v>
      </c>
      <c r="D68" s="195">
        <v>790</v>
      </c>
      <c r="E68" s="195">
        <f t="shared" si="0"/>
        <v>0</v>
      </c>
      <c r="F68" s="214">
        <f t="shared" si="1"/>
        <v>0</v>
      </c>
      <c r="G68" s="31"/>
    </row>
    <row r="69" spans="1:7" ht="12.75" customHeight="1">
      <c r="A69" s="195">
        <v>32</v>
      </c>
      <c r="B69" s="211" t="s">
        <v>252</v>
      </c>
      <c r="C69" s="195">
        <v>386</v>
      </c>
      <c r="D69" s="195">
        <v>386</v>
      </c>
      <c r="E69" s="195">
        <f t="shared" si="0"/>
        <v>0</v>
      </c>
      <c r="F69" s="214">
        <f t="shared" si="1"/>
        <v>0</v>
      </c>
      <c r="G69" s="31"/>
    </row>
    <row r="70" spans="1:7" ht="12.75" customHeight="1">
      <c r="A70" s="195">
        <v>33</v>
      </c>
      <c r="B70" s="211" t="s">
        <v>253</v>
      </c>
      <c r="C70" s="195">
        <v>695</v>
      </c>
      <c r="D70" s="195">
        <v>695</v>
      </c>
      <c r="E70" s="195">
        <f t="shared" si="0"/>
        <v>0</v>
      </c>
      <c r="F70" s="214">
        <f t="shared" si="1"/>
        <v>0</v>
      </c>
      <c r="G70" s="31" t="s">
        <v>12</v>
      </c>
    </row>
    <row r="71" spans="1:7" ht="12.75" customHeight="1">
      <c r="A71" s="195">
        <v>34</v>
      </c>
      <c r="B71" s="211" t="s">
        <v>254</v>
      </c>
      <c r="C71" s="195">
        <v>464</v>
      </c>
      <c r="D71" s="195">
        <v>464</v>
      </c>
      <c r="E71" s="195">
        <f t="shared" si="0"/>
        <v>0</v>
      </c>
      <c r="F71" s="214">
        <f t="shared" si="1"/>
        <v>0</v>
      </c>
      <c r="G71" s="31"/>
    </row>
    <row r="72" spans="1:7" ht="17.25" customHeight="1">
      <c r="A72" s="263"/>
      <c r="B72" s="264" t="s">
        <v>27</v>
      </c>
      <c r="C72" s="43">
        <v>21484</v>
      </c>
      <c r="D72" s="43">
        <v>21484</v>
      </c>
      <c r="E72" s="224">
        <f t="shared" si="0"/>
        <v>0</v>
      </c>
      <c r="F72" s="265">
        <f t="shared" si="1"/>
        <v>0</v>
      </c>
      <c r="G72" s="31"/>
    </row>
    <row r="73" spans="1:7" ht="12.75" customHeight="1">
      <c r="A73" s="25"/>
      <c r="B73" s="36"/>
      <c r="C73" s="37"/>
      <c r="D73" s="37"/>
      <c r="E73" s="37"/>
      <c r="F73" s="38"/>
      <c r="G73" s="31"/>
    </row>
    <row r="74" spans="1:8" ht="12.75" customHeight="1">
      <c r="A74" s="303" t="s">
        <v>146</v>
      </c>
      <c r="B74" s="303"/>
      <c r="C74" s="303"/>
      <c r="D74" s="303"/>
      <c r="E74" s="303"/>
      <c r="F74" s="303"/>
      <c r="G74" s="303"/>
      <c r="H74" s="303"/>
    </row>
    <row r="75" spans="1:7" ht="45.75" customHeight="1">
      <c r="A75" s="16" t="s">
        <v>20</v>
      </c>
      <c r="B75" s="16" t="s">
        <v>21</v>
      </c>
      <c r="C75" s="16" t="s">
        <v>22</v>
      </c>
      <c r="D75" s="16" t="s">
        <v>23</v>
      </c>
      <c r="E75" s="29" t="s">
        <v>24</v>
      </c>
      <c r="F75" s="16" t="s">
        <v>25</v>
      </c>
      <c r="G75" s="31"/>
    </row>
    <row r="76" spans="1:7" ht="12.75" customHeight="1">
      <c r="A76" s="16">
        <v>1</v>
      </c>
      <c r="B76" s="16">
        <v>2</v>
      </c>
      <c r="C76" s="16">
        <v>3</v>
      </c>
      <c r="D76" s="16">
        <v>4</v>
      </c>
      <c r="E76" s="16" t="s">
        <v>26</v>
      </c>
      <c r="F76" s="16">
        <v>6</v>
      </c>
      <c r="G76" s="31"/>
    </row>
    <row r="77" spans="1:7" ht="12.75" customHeight="1">
      <c r="A77" s="195">
        <v>1</v>
      </c>
      <c r="B77" s="211" t="s">
        <v>221</v>
      </c>
      <c r="C77" s="195">
        <v>414</v>
      </c>
      <c r="D77" s="195">
        <v>414</v>
      </c>
      <c r="E77" s="195">
        <f>C77-D77</f>
        <v>0</v>
      </c>
      <c r="F77" s="195">
        <v>0</v>
      </c>
      <c r="G77" s="31"/>
    </row>
    <row r="78" spans="1:7" ht="12.75" customHeight="1">
      <c r="A78" s="195">
        <v>2</v>
      </c>
      <c r="B78" s="211" t="s">
        <v>222</v>
      </c>
      <c r="C78" s="195">
        <v>630</v>
      </c>
      <c r="D78" s="195">
        <v>630</v>
      </c>
      <c r="E78" s="195">
        <f aca="true" t="shared" si="2" ref="E78:E111">C78-D78</f>
        <v>0</v>
      </c>
      <c r="F78" s="195">
        <v>0</v>
      </c>
      <c r="G78" s="31"/>
    </row>
    <row r="79" spans="1:7" ht="12.75" customHeight="1">
      <c r="A79" s="195">
        <v>3</v>
      </c>
      <c r="B79" s="211" t="s">
        <v>223</v>
      </c>
      <c r="C79" s="195">
        <v>895</v>
      </c>
      <c r="D79" s="195">
        <v>895</v>
      </c>
      <c r="E79" s="195">
        <f t="shared" si="2"/>
        <v>0</v>
      </c>
      <c r="F79" s="195">
        <v>0</v>
      </c>
      <c r="G79" s="31"/>
    </row>
    <row r="80" spans="1:7" ht="12.75" customHeight="1">
      <c r="A80" s="195">
        <v>4</v>
      </c>
      <c r="B80" s="211" t="s">
        <v>224</v>
      </c>
      <c r="C80" s="195">
        <v>856</v>
      </c>
      <c r="D80" s="195">
        <v>856</v>
      </c>
      <c r="E80" s="195">
        <f t="shared" si="2"/>
        <v>0</v>
      </c>
      <c r="F80" s="195">
        <v>0</v>
      </c>
      <c r="G80" s="31"/>
    </row>
    <row r="81" spans="1:7" ht="12.75" customHeight="1">
      <c r="A81" s="195">
        <v>5</v>
      </c>
      <c r="B81" s="211" t="s">
        <v>225</v>
      </c>
      <c r="C81" s="195">
        <v>1042</v>
      </c>
      <c r="D81" s="195">
        <v>1042</v>
      </c>
      <c r="E81" s="195">
        <f t="shared" si="2"/>
        <v>0</v>
      </c>
      <c r="F81" s="195">
        <v>0</v>
      </c>
      <c r="G81" s="31"/>
    </row>
    <row r="82" spans="1:7" ht="12.75" customHeight="1">
      <c r="A82" s="195">
        <v>6</v>
      </c>
      <c r="B82" s="211" t="s">
        <v>226</v>
      </c>
      <c r="C82" s="195">
        <v>451</v>
      </c>
      <c r="D82" s="195">
        <v>451</v>
      </c>
      <c r="E82" s="195">
        <f t="shared" si="2"/>
        <v>0</v>
      </c>
      <c r="F82" s="195">
        <v>0</v>
      </c>
      <c r="G82" s="31"/>
    </row>
    <row r="83" spans="1:7" ht="12.75" customHeight="1">
      <c r="A83" s="195">
        <v>7</v>
      </c>
      <c r="B83" s="211" t="s">
        <v>227</v>
      </c>
      <c r="C83" s="195">
        <v>469</v>
      </c>
      <c r="D83" s="195">
        <v>469</v>
      </c>
      <c r="E83" s="195">
        <f t="shared" si="2"/>
        <v>0</v>
      </c>
      <c r="F83" s="195">
        <v>0</v>
      </c>
      <c r="G83" s="31"/>
    </row>
    <row r="84" spans="1:7" ht="12.75" customHeight="1">
      <c r="A84" s="195">
        <v>8</v>
      </c>
      <c r="B84" s="211" t="s">
        <v>228</v>
      </c>
      <c r="C84" s="195">
        <v>658</v>
      </c>
      <c r="D84" s="195">
        <v>658</v>
      </c>
      <c r="E84" s="195">
        <f t="shared" si="2"/>
        <v>0</v>
      </c>
      <c r="F84" s="195">
        <v>0</v>
      </c>
      <c r="G84" s="31"/>
    </row>
    <row r="85" spans="1:7" ht="12.75" customHeight="1">
      <c r="A85" s="195">
        <v>9</v>
      </c>
      <c r="B85" s="211" t="s">
        <v>229</v>
      </c>
      <c r="C85" s="195">
        <v>566</v>
      </c>
      <c r="D85" s="195">
        <v>566</v>
      </c>
      <c r="E85" s="195">
        <f t="shared" si="2"/>
        <v>0</v>
      </c>
      <c r="F85" s="195">
        <v>0</v>
      </c>
      <c r="G85" s="31"/>
    </row>
    <row r="86" spans="1:7" ht="12.75" customHeight="1">
      <c r="A86" s="195">
        <v>10</v>
      </c>
      <c r="B86" s="211" t="s">
        <v>230</v>
      </c>
      <c r="C86" s="195">
        <v>793</v>
      </c>
      <c r="D86" s="195">
        <v>793</v>
      </c>
      <c r="E86" s="195">
        <f t="shared" si="2"/>
        <v>0</v>
      </c>
      <c r="F86" s="195">
        <v>0</v>
      </c>
      <c r="G86" s="31"/>
    </row>
    <row r="87" spans="1:7" ht="12.75" customHeight="1">
      <c r="A87" s="195">
        <v>11</v>
      </c>
      <c r="B87" s="211" t="s">
        <v>231</v>
      </c>
      <c r="C87" s="195">
        <v>536</v>
      </c>
      <c r="D87" s="195">
        <v>536</v>
      </c>
      <c r="E87" s="195">
        <f t="shared" si="2"/>
        <v>0</v>
      </c>
      <c r="F87" s="195">
        <v>0</v>
      </c>
      <c r="G87" s="31"/>
    </row>
    <row r="88" spans="1:7" ht="12.75" customHeight="1">
      <c r="A88" s="195">
        <v>12</v>
      </c>
      <c r="B88" s="211" t="s">
        <v>232</v>
      </c>
      <c r="C88" s="195">
        <v>1075</v>
      </c>
      <c r="D88" s="195">
        <v>1075</v>
      </c>
      <c r="E88" s="195">
        <f t="shared" si="2"/>
        <v>0</v>
      </c>
      <c r="F88" s="195">
        <v>0</v>
      </c>
      <c r="G88" s="31"/>
    </row>
    <row r="89" spans="1:7" ht="12.75" customHeight="1">
      <c r="A89" s="195">
        <v>13</v>
      </c>
      <c r="B89" s="211" t="s">
        <v>233</v>
      </c>
      <c r="C89" s="195">
        <v>867</v>
      </c>
      <c r="D89" s="195">
        <v>867</v>
      </c>
      <c r="E89" s="195">
        <f t="shared" si="2"/>
        <v>0</v>
      </c>
      <c r="F89" s="195">
        <v>0</v>
      </c>
      <c r="G89" s="31"/>
    </row>
    <row r="90" spans="1:7" ht="12.75" customHeight="1">
      <c r="A90" s="195">
        <v>14</v>
      </c>
      <c r="B90" s="211" t="s">
        <v>234</v>
      </c>
      <c r="C90" s="195">
        <v>442</v>
      </c>
      <c r="D90" s="195">
        <v>442</v>
      </c>
      <c r="E90" s="195">
        <f t="shared" si="2"/>
        <v>0</v>
      </c>
      <c r="F90" s="195">
        <v>0</v>
      </c>
      <c r="G90" s="31"/>
    </row>
    <row r="91" spans="1:8" ht="12.75" customHeight="1">
      <c r="A91" s="195">
        <v>15</v>
      </c>
      <c r="B91" s="211" t="s">
        <v>235</v>
      </c>
      <c r="C91" s="195">
        <v>269</v>
      </c>
      <c r="D91" s="195">
        <v>269</v>
      </c>
      <c r="E91" s="195">
        <f t="shared" si="2"/>
        <v>0</v>
      </c>
      <c r="F91" s="195">
        <v>0</v>
      </c>
      <c r="G91" s="31"/>
      <c r="H91" s="10" t="s">
        <v>12</v>
      </c>
    </row>
    <row r="92" spans="1:7" ht="12.75" customHeight="1">
      <c r="A92" s="195">
        <v>16</v>
      </c>
      <c r="B92" s="211" t="s">
        <v>236</v>
      </c>
      <c r="C92" s="195">
        <v>1013</v>
      </c>
      <c r="D92" s="195">
        <v>1013</v>
      </c>
      <c r="E92" s="195">
        <f t="shared" si="2"/>
        <v>0</v>
      </c>
      <c r="F92" s="195">
        <v>0</v>
      </c>
      <c r="G92" s="31"/>
    </row>
    <row r="93" spans="1:7" ht="12.75" customHeight="1">
      <c r="A93" s="195">
        <v>17</v>
      </c>
      <c r="B93" s="211" t="s">
        <v>237</v>
      </c>
      <c r="C93" s="195">
        <v>698</v>
      </c>
      <c r="D93" s="195">
        <v>698</v>
      </c>
      <c r="E93" s="195">
        <f t="shared" si="2"/>
        <v>0</v>
      </c>
      <c r="F93" s="195">
        <v>0</v>
      </c>
      <c r="G93" s="31"/>
    </row>
    <row r="94" spans="1:7" ht="12.75" customHeight="1">
      <c r="A94" s="195">
        <v>18</v>
      </c>
      <c r="B94" s="211" t="s">
        <v>238</v>
      </c>
      <c r="C94" s="195">
        <v>849</v>
      </c>
      <c r="D94" s="195">
        <v>847</v>
      </c>
      <c r="E94" s="195">
        <f t="shared" si="2"/>
        <v>2</v>
      </c>
      <c r="F94" s="195">
        <v>0</v>
      </c>
      <c r="G94" s="31"/>
    </row>
    <row r="95" spans="1:7" ht="12.75" customHeight="1">
      <c r="A95" s="195">
        <v>19</v>
      </c>
      <c r="B95" s="211" t="s">
        <v>239</v>
      </c>
      <c r="C95" s="195">
        <v>537</v>
      </c>
      <c r="D95" s="195">
        <v>537</v>
      </c>
      <c r="E95" s="195">
        <f t="shared" si="2"/>
        <v>0</v>
      </c>
      <c r="F95" s="195">
        <v>0</v>
      </c>
      <c r="G95" s="31"/>
    </row>
    <row r="96" spans="1:7" ht="12.75" customHeight="1">
      <c r="A96" s="195">
        <v>20</v>
      </c>
      <c r="B96" s="211" t="s">
        <v>240</v>
      </c>
      <c r="C96" s="195">
        <v>635</v>
      </c>
      <c r="D96" s="195">
        <v>635</v>
      </c>
      <c r="E96" s="195">
        <f t="shared" si="2"/>
        <v>0</v>
      </c>
      <c r="F96" s="195">
        <v>0</v>
      </c>
      <c r="G96" s="31"/>
    </row>
    <row r="97" spans="1:7" ht="12.75" customHeight="1">
      <c r="A97" s="195">
        <v>21</v>
      </c>
      <c r="B97" s="211" t="s">
        <v>241</v>
      </c>
      <c r="C97" s="195">
        <v>492</v>
      </c>
      <c r="D97" s="195">
        <v>492</v>
      </c>
      <c r="E97" s="195">
        <f t="shared" si="2"/>
        <v>0</v>
      </c>
      <c r="F97" s="195">
        <v>0</v>
      </c>
      <c r="G97" s="31"/>
    </row>
    <row r="98" spans="1:7" ht="12.75" customHeight="1">
      <c r="A98" s="195">
        <v>22</v>
      </c>
      <c r="B98" s="211" t="s">
        <v>242</v>
      </c>
      <c r="C98" s="195">
        <v>521</v>
      </c>
      <c r="D98" s="195">
        <v>521</v>
      </c>
      <c r="E98" s="195">
        <f t="shared" si="2"/>
        <v>0</v>
      </c>
      <c r="F98" s="195">
        <v>0</v>
      </c>
      <c r="G98" s="31"/>
    </row>
    <row r="99" spans="1:7" ht="12.75" customHeight="1">
      <c r="A99" s="195">
        <v>23</v>
      </c>
      <c r="B99" s="211" t="s">
        <v>243</v>
      </c>
      <c r="C99" s="195">
        <v>756</v>
      </c>
      <c r="D99" s="195">
        <v>756</v>
      </c>
      <c r="E99" s="195">
        <f t="shared" si="2"/>
        <v>0</v>
      </c>
      <c r="F99" s="195">
        <v>0</v>
      </c>
      <c r="G99" s="31"/>
    </row>
    <row r="100" spans="1:7" ht="12.75" customHeight="1">
      <c r="A100" s="195">
        <v>24</v>
      </c>
      <c r="B100" s="211" t="s">
        <v>244</v>
      </c>
      <c r="C100" s="195">
        <v>469</v>
      </c>
      <c r="D100" s="195">
        <v>469</v>
      </c>
      <c r="E100" s="195">
        <f t="shared" si="2"/>
        <v>0</v>
      </c>
      <c r="F100" s="195">
        <v>0</v>
      </c>
      <c r="G100" s="31"/>
    </row>
    <row r="101" spans="1:7" ht="12.75" customHeight="1">
      <c r="A101" s="195">
        <v>25</v>
      </c>
      <c r="B101" s="211" t="s">
        <v>245</v>
      </c>
      <c r="C101" s="195">
        <v>878</v>
      </c>
      <c r="D101" s="195">
        <v>878</v>
      </c>
      <c r="E101" s="195">
        <f t="shared" si="2"/>
        <v>0</v>
      </c>
      <c r="F101" s="195">
        <v>0</v>
      </c>
      <c r="G101" s="31"/>
    </row>
    <row r="102" spans="1:7" ht="12.75" customHeight="1">
      <c r="A102" s="195">
        <v>26</v>
      </c>
      <c r="B102" s="211" t="s">
        <v>246</v>
      </c>
      <c r="C102" s="195">
        <v>1181</v>
      </c>
      <c r="D102" s="195">
        <v>1181</v>
      </c>
      <c r="E102" s="195">
        <f t="shared" si="2"/>
        <v>0</v>
      </c>
      <c r="F102" s="195">
        <v>0</v>
      </c>
      <c r="G102" s="31"/>
    </row>
    <row r="103" spans="1:7" ht="12.75" customHeight="1">
      <c r="A103" s="195">
        <v>27</v>
      </c>
      <c r="B103" s="211" t="s">
        <v>247</v>
      </c>
      <c r="C103" s="195">
        <v>928</v>
      </c>
      <c r="D103" s="195">
        <v>928</v>
      </c>
      <c r="E103" s="195">
        <f t="shared" si="2"/>
        <v>0</v>
      </c>
      <c r="F103" s="195">
        <v>0</v>
      </c>
      <c r="G103" s="31"/>
    </row>
    <row r="104" spans="1:7" ht="12.75" customHeight="1">
      <c r="A104" s="195">
        <v>28</v>
      </c>
      <c r="B104" s="211" t="s">
        <v>248</v>
      </c>
      <c r="C104" s="195">
        <v>1124</v>
      </c>
      <c r="D104" s="195">
        <v>1124</v>
      </c>
      <c r="E104" s="195">
        <f t="shared" si="2"/>
        <v>0</v>
      </c>
      <c r="F104" s="195">
        <v>0</v>
      </c>
      <c r="G104" s="31"/>
    </row>
    <row r="105" spans="1:7" ht="12.75" customHeight="1">
      <c r="A105" s="195">
        <v>29</v>
      </c>
      <c r="B105" s="211" t="s">
        <v>249</v>
      </c>
      <c r="C105" s="195">
        <v>929</v>
      </c>
      <c r="D105" s="195">
        <v>929</v>
      </c>
      <c r="E105" s="195">
        <f t="shared" si="2"/>
        <v>0</v>
      </c>
      <c r="F105" s="195">
        <v>0</v>
      </c>
      <c r="G105" s="31"/>
    </row>
    <row r="106" spans="1:7" ht="12.75" customHeight="1">
      <c r="A106" s="195">
        <v>30</v>
      </c>
      <c r="B106" s="211" t="s">
        <v>250</v>
      </c>
      <c r="C106" s="195">
        <v>889</v>
      </c>
      <c r="D106" s="195">
        <v>889</v>
      </c>
      <c r="E106" s="195">
        <f t="shared" si="2"/>
        <v>0</v>
      </c>
      <c r="F106" s="195">
        <v>0</v>
      </c>
      <c r="G106" s="31"/>
    </row>
    <row r="107" spans="1:7" ht="12.75" customHeight="1">
      <c r="A107" s="195">
        <v>31</v>
      </c>
      <c r="B107" s="211" t="s">
        <v>251</v>
      </c>
      <c r="C107" s="195">
        <v>1182</v>
      </c>
      <c r="D107" s="195">
        <v>1182</v>
      </c>
      <c r="E107" s="195">
        <f t="shared" si="2"/>
        <v>0</v>
      </c>
      <c r="F107" s="195">
        <v>0</v>
      </c>
      <c r="G107" s="31"/>
    </row>
    <row r="108" spans="1:7" ht="12.75" customHeight="1">
      <c r="A108" s="195">
        <v>32</v>
      </c>
      <c r="B108" s="211" t="s">
        <v>252</v>
      </c>
      <c r="C108" s="195">
        <v>591</v>
      </c>
      <c r="D108" s="195">
        <v>591</v>
      </c>
      <c r="E108" s="195">
        <f t="shared" si="2"/>
        <v>0</v>
      </c>
      <c r="F108" s="195">
        <v>0</v>
      </c>
      <c r="G108" s="31"/>
    </row>
    <row r="109" spans="1:7" ht="12.75" customHeight="1">
      <c r="A109" s="195">
        <v>33</v>
      </c>
      <c r="B109" s="211" t="s">
        <v>253</v>
      </c>
      <c r="C109" s="195">
        <v>816</v>
      </c>
      <c r="D109" s="195">
        <v>816</v>
      </c>
      <c r="E109" s="195">
        <f t="shared" si="2"/>
        <v>0</v>
      </c>
      <c r="F109" s="195">
        <v>0</v>
      </c>
      <c r="G109" s="31"/>
    </row>
    <row r="110" spans="1:7" ht="12.75" customHeight="1">
      <c r="A110" s="195">
        <v>34</v>
      </c>
      <c r="B110" s="211" t="s">
        <v>254</v>
      </c>
      <c r="C110" s="195">
        <v>498</v>
      </c>
      <c r="D110" s="195">
        <v>498</v>
      </c>
      <c r="E110" s="195">
        <f t="shared" si="2"/>
        <v>0</v>
      </c>
      <c r="F110" s="195">
        <v>0</v>
      </c>
      <c r="G110" s="31"/>
    </row>
    <row r="111" spans="1:7" ht="12.75" customHeight="1">
      <c r="A111" s="263"/>
      <c r="B111" s="264" t="s">
        <v>27</v>
      </c>
      <c r="C111" s="224">
        <v>24949</v>
      </c>
      <c r="D111" s="224">
        <v>24947</v>
      </c>
      <c r="E111" s="224">
        <f t="shared" si="2"/>
        <v>2</v>
      </c>
      <c r="F111" s="224">
        <v>0</v>
      </c>
      <c r="G111" s="31"/>
    </row>
    <row r="112" spans="1:7" ht="12.75" customHeight="1">
      <c r="A112" s="40"/>
      <c r="B112" s="2"/>
      <c r="C112" s="37"/>
      <c r="D112" s="37"/>
      <c r="E112" s="41"/>
      <c r="F112" s="42"/>
      <c r="G112" s="31"/>
    </row>
    <row r="113" spans="1:7" ht="12.75" customHeight="1">
      <c r="A113" s="40"/>
      <c r="B113" s="2"/>
      <c r="C113" s="37"/>
      <c r="D113" s="37"/>
      <c r="E113" s="41"/>
      <c r="F113" s="42"/>
      <c r="G113" s="31"/>
    </row>
    <row r="114" spans="1:8" ht="12.75" customHeight="1">
      <c r="A114" s="303" t="s">
        <v>147</v>
      </c>
      <c r="B114" s="303"/>
      <c r="C114" s="303"/>
      <c r="D114" s="303"/>
      <c r="E114" s="303"/>
      <c r="F114" s="303"/>
      <c r="G114" s="303"/>
      <c r="H114" s="303"/>
    </row>
    <row r="115" spans="1:7" ht="45.75" customHeight="1">
      <c r="A115" s="16" t="s">
        <v>20</v>
      </c>
      <c r="B115" s="16" t="s">
        <v>21</v>
      </c>
      <c r="C115" s="16" t="s">
        <v>22</v>
      </c>
      <c r="D115" s="16" t="s">
        <v>23</v>
      </c>
      <c r="E115" s="29" t="s">
        <v>24</v>
      </c>
      <c r="F115" s="16" t="s">
        <v>25</v>
      </c>
      <c r="G115" s="31"/>
    </row>
    <row r="116" spans="1:7" ht="15" customHeight="1">
      <c r="A116" s="16">
        <v>1</v>
      </c>
      <c r="B116" s="16">
        <v>2</v>
      </c>
      <c r="C116" s="16">
        <v>3</v>
      </c>
      <c r="D116" s="16">
        <v>4</v>
      </c>
      <c r="E116" s="16" t="s">
        <v>26</v>
      </c>
      <c r="F116" s="16">
        <v>6</v>
      </c>
      <c r="G116" s="31"/>
    </row>
    <row r="117" spans="1:7" ht="12.75" customHeight="1">
      <c r="A117" s="18">
        <v>1</v>
      </c>
      <c r="B117" s="211" t="s">
        <v>221</v>
      </c>
      <c r="C117" s="18">
        <v>205</v>
      </c>
      <c r="D117" s="18">
        <v>199</v>
      </c>
      <c r="E117" s="195">
        <f>C117-D117</f>
        <v>6</v>
      </c>
      <c r="F117" s="146">
        <f>E117/C117</f>
        <v>0.02926829268292683</v>
      </c>
      <c r="G117" s="31"/>
    </row>
    <row r="118" spans="1:7" ht="12.75" customHeight="1">
      <c r="A118" s="18">
        <v>2</v>
      </c>
      <c r="B118" s="211" t="s">
        <v>222</v>
      </c>
      <c r="C118" s="18">
        <v>261</v>
      </c>
      <c r="D118" s="18">
        <v>247</v>
      </c>
      <c r="E118" s="195">
        <f aca="true" t="shared" si="3" ref="E118:E133">C118-D118</f>
        <v>14</v>
      </c>
      <c r="F118" s="146">
        <f aca="true" t="shared" si="4" ref="F118:F133">E118/C118</f>
        <v>0.05363984674329502</v>
      </c>
      <c r="G118" s="31"/>
    </row>
    <row r="119" spans="1:7" ht="12.75" customHeight="1">
      <c r="A119" s="18">
        <v>3</v>
      </c>
      <c r="B119" s="211" t="s">
        <v>223</v>
      </c>
      <c r="C119" s="18">
        <v>326</v>
      </c>
      <c r="D119" s="18">
        <v>321</v>
      </c>
      <c r="E119" s="195">
        <f t="shared" si="3"/>
        <v>5</v>
      </c>
      <c r="F119" s="146">
        <f t="shared" si="4"/>
        <v>0.015337423312883436</v>
      </c>
      <c r="G119" s="31"/>
    </row>
    <row r="120" spans="1:7" ht="12.75" customHeight="1">
      <c r="A120" s="18">
        <v>4</v>
      </c>
      <c r="B120" s="211" t="s">
        <v>224</v>
      </c>
      <c r="C120" s="18">
        <v>359</v>
      </c>
      <c r="D120" s="18">
        <v>354</v>
      </c>
      <c r="E120" s="195">
        <f t="shared" si="3"/>
        <v>5</v>
      </c>
      <c r="F120" s="146">
        <f t="shared" si="4"/>
        <v>0.013927576601671309</v>
      </c>
      <c r="G120" s="31"/>
    </row>
    <row r="121" spans="1:7" ht="12.75" customHeight="1">
      <c r="A121" s="18">
        <v>5</v>
      </c>
      <c r="B121" s="211" t="s">
        <v>225</v>
      </c>
      <c r="C121" s="18">
        <v>309</v>
      </c>
      <c r="D121" s="18">
        <v>303</v>
      </c>
      <c r="E121" s="195">
        <f t="shared" si="3"/>
        <v>6</v>
      </c>
      <c r="F121" s="146">
        <f t="shared" si="4"/>
        <v>0.019417475728155338</v>
      </c>
      <c r="G121" s="31"/>
    </row>
    <row r="122" spans="1:7" ht="12.75" customHeight="1">
      <c r="A122" s="18">
        <v>6</v>
      </c>
      <c r="B122" s="211" t="s">
        <v>226</v>
      </c>
      <c r="C122" s="18">
        <v>112</v>
      </c>
      <c r="D122" s="18">
        <v>109</v>
      </c>
      <c r="E122" s="195">
        <f t="shared" si="3"/>
        <v>3</v>
      </c>
      <c r="F122" s="146">
        <f t="shared" si="4"/>
        <v>0.026785714285714284</v>
      </c>
      <c r="G122" s="31"/>
    </row>
    <row r="123" spans="1:7" ht="12.75" customHeight="1">
      <c r="A123" s="18">
        <v>7</v>
      </c>
      <c r="B123" s="211" t="s">
        <v>227</v>
      </c>
      <c r="C123" s="18">
        <v>187</v>
      </c>
      <c r="D123" s="18">
        <v>184</v>
      </c>
      <c r="E123" s="195">
        <f t="shared" si="3"/>
        <v>3</v>
      </c>
      <c r="F123" s="146">
        <f t="shared" si="4"/>
        <v>0.016042780748663103</v>
      </c>
      <c r="G123" s="31"/>
    </row>
    <row r="124" spans="1:7" ht="12.75" customHeight="1">
      <c r="A124" s="18">
        <v>8</v>
      </c>
      <c r="B124" s="211" t="s">
        <v>228</v>
      </c>
      <c r="C124" s="18">
        <v>187</v>
      </c>
      <c r="D124" s="18">
        <v>183</v>
      </c>
      <c r="E124" s="195">
        <f t="shared" si="3"/>
        <v>4</v>
      </c>
      <c r="F124" s="146">
        <f t="shared" si="4"/>
        <v>0.0213903743315508</v>
      </c>
      <c r="G124" s="31"/>
    </row>
    <row r="125" spans="1:7" ht="12.75" customHeight="1">
      <c r="A125" s="18">
        <v>9</v>
      </c>
      <c r="B125" s="211" t="s">
        <v>229</v>
      </c>
      <c r="C125" s="18">
        <v>164</v>
      </c>
      <c r="D125" s="18">
        <v>160</v>
      </c>
      <c r="E125" s="195">
        <f t="shared" si="3"/>
        <v>4</v>
      </c>
      <c r="F125" s="146">
        <f t="shared" si="4"/>
        <v>0.024390243902439025</v>
      </c>
      <c r="G125" s="31"/>
    </row>
    <row r="126" spans="1:7" ht="12.75" customHeight="1">
      <c r="A126" s="18">
        <v>10</v>
      </c>
      <c r="B126" s="211" t="s">
        <v>230</v>
      </c>
      <c r="C126" s="18">
        <v>349</v>
      </c>
      <c r="D126" s="18">
        <v>343</v>
      </c>
      <c r="E126" s="195">
        <f t="shared" si="3"/>
        <v>6</v>
      </c>
      <c r="F126" s="146">
        <f t="shared" si="4"/>
        <v>0.017191977077363897</v>
      </c>
      <c r="G126" s="31"/>
    </row>
    <row r="127" spans="1:7" ht="12.75" customHeight="1">
      <c r="A127" s="18">
        <v>11</v>
      </c>
      <c r="B127" s="211" t="s">
        <v>231</v>
      </c>
      <c r="C127" s="18">
        <v>204</v>
      </c>
      <c r="D127" s="18">
        <v>201</v>
      </c>
      <c r="E127" s="195">
        <f t="shared" si="3"/>
        <v>3</v>
      </c>
      <c r="F127" s="146">
        <f t="shared" si="4"/>
        <v>0.014705882352941176</v>
      </c>
      <c r="G127" s="31"/>
    </row>
    <row r="128" spans="1:7" ht="12.75" customHeight="1">
      <c r="A128" s="18">
        <v>12</v>
      </c>
      <c r="B128" s="211" t="s">
        <v>232</v>
      </c>
      <c r="C128" s="18">
        <v>362</v>
      </c>
      <c r="D128" s="18">
        <v>357</v>
      </c>
      <c r="E128" s="195">
        <f t="shared" si="3"/>
        <v>5</v>
      </c>
      <c r="F128" s="146">
        <f t="shared" si="4"/>
        <v>0.013812154696132596</v>
      </c>
      <c r="G128" s="31"/>
    </row>
    <row r="129" spans="1:7" ht="12.75" customHeight="1">
      <c r="A129" s="18">
        <v>13</v>
      </c>
      <c r="B129" s="211" t="s">
        <v>233</v>
      </c>
      <c r="C129" s="18">
        <v>319</v>
      </c>
      <c r="D129" s="18">
        <v>317</v>
      </c>
      <c r="E129" s="195">
        <f t="shared" si="3"/>
        <v>2</v>
      </c>
      <c r="F129" s="146">
        <f t="shared" si="4"/>
        <v>0.006269592476489028</v>
      </c>
      <c r="G129" s="31"/>
    </row>
    <row r="130" spans="1:7" ht="12.75" customHeight="1">
      <c r="A130" s="18">
        <v>14</v>
      </c>
      <c r="B130" s="211" t="s">
        <v>234</v>
      </c>
      <c r="C130" s="18">
        <v>147</v>
      </c>
      <c r="D130" s="18">
        <v>145</v>
      </c>
      <c r="E130" s="195">
        <f t="shared" si="3"/>
        <v>2</v>
      </c>
      <c r="F130" s="146">
        <f t="shared" si="4"/>
        <v>0.013605442176870748</v>
      </c>
      <c r="G130" s="31"/>
    </row>
    <row r="131" spans="1:7" ht="12.75" customHeight="1">
      <c r="A131" s="18">
        <v>15</v>
      </c>
      <c r="B131" s="211" t="s">
        <v>235</v>
      </c>
      <c r="C131" s="18">
        <v>97</v>
      </c>
      <c r="D131" s="18">
        <v>94</v>
      </c>
      <c r="E131" s="195">
        <f t="shared" si="3"/>
        <v>3</v>
      </c>
      <c r="F131" s="146">
        <f t="shared" si="4"/>
        <v>0.030927835051546393</v>
      </c>
      <c r="G131" s="31"/>
    </row>
    <row r="132" spans="1:7" ht="12.75" customHeight="1">
      <c r="A132" s="18">
        <v>16</v>
      </c>
      <c r="B132" s="211" t="s">
        <v>236</v>
      </c>
      <c r="C132" s="18">
        <v>390</v>
      </c>
      <c r="D132" s="18">
        <v>385</v>
      </c>
      <c r="E132" s="195">
        <f t="shared" si="3"/>
        <v>5</v>
      </c>
      <c r="F132" s="146">
        <f t="shared" si="4"/>
        <v>0.01282051282051282</v>
      </c>
      <c r="G132" s="31"/>
    </row>
    <row r="133" spans="1:7" ht="12.75" customHeight="1">
      <c r="A133" s="18">
        <v>17</v>
      </c>
      <c r="B133" s="211" t="s">
        <v>237</v>
      </c>
      <c r="C133" s="18">
        <v>227</v>
      </c>
      <c r="D133" s="18">
        <v>223</v>
      </c>
      <c r="E133" s="195">
        <f t="shared" si="3"/>
        <v>4</v>
      </c>
      <c r="F133" s="146">
        <f t="shared" si="4"/>
        <v>0.01762114537444934</v>
      </c>
      <c r="G133" s="31"/>
    </row>
    <row r="134" spans="1:7" ht="12.75" customHeight="1">
      <c r="A134" s="18">
        <v>18</v>
      </c>
      <c r="B134" s="211" t="s">
        <v>238</v>
      </c>
      <c r="C134" s="18">
        <v>291</v>
      </c>
      <c r="D134" s="18">
        <v>285</v>
      </c>
      <c r="E134" s="195">
        <f>C134-D134</f>
        <v>6</v>
      </c>
      <c r="F134" s="146">
        <f>E134/C134</f>
        <v>0.020618556701030927</v>
      </c>
      <c r="G134" s="31"/>
    </row>
    <row r="135" spans="1:7" ht="12.75" customHeight="1">
      <c r="A135" s="18">
        <v>19</v>
      </c>
      <c r="B135" s="211" t="s">
        <v>239</v>
      </c>
      <c r="C135" s="195">
        <v>185</v>
      </c>
      <c r="D135" s="195">
        <v>183</v>
      </c>
      <c r="E135" s="195">
        <f aca="true" t="shared" si="5" ref="E135:E150">C135-D135</f>
        <v>2</v>
      </c>
      <c r="F135" s="214">
        <f aca="true" t="shared" si="6" ref="F135:F150">E135/C135</f>
        <v>0.010810810810810811</v>
      </c>
      <c r="G135" s="31"/>
    </row>
    <row r="136" spans="1:8" ht="12.75" customHeight="1">
      <c r="A136" s="18">
        <v>20</v>
      </c>
      <c r="B136" s="211" t="s">
        <v>240</v>
      </c>
      <c r="C136" s="195">
        <v>215</v>
      </c>
      <c r="D136" s="195">
        <v>212</v>
      </c>
      <c r="E136" s="195">
        <f t="shared" si="5"/>
        <v>3</v>
      </c>
      <c r="F136" s="214">
        <f t="shared" si="6"/>
        <v>0.013953488372093023</v>
      </c>
      <c r="G136" s="31"/>
      <c r="H136" s="10" t="s">
        <v>12</v>
      </c>
    </row>
    <row r="137" spans="1:8" ht="12.75" customHeight="1">
      <c r="A137" s="18">
        <v>21</v>
      </c>
      <c r="B137" s="211" t="s">
        <v>241</v>
      </c>
      <c r="C137" s="195">
        <v>134</v>
      </c>
      <c r="D137" s="195">
        <v>132</v>
      </c>
      <c r="E137" s="195">
        <f t="shared" si="5"/>
        <v>2</v>
      </c>
      <c r="F137" s="146">
        <f t="shared" si="6"/>
        <v>0.014925373134328358</v>
      </c>
      <c r="G137" s="31"/>
      <c r="H137" s="10" t="s">
        <v>12</v>
      </c>
    </row>
    <row r="138" spans="1:7" ht="12.75" customHeight="1">
      <c r="A138" s="18">
        <v>22</v>
      </c>
      <c r="B138" s="211" t="s">
        <v>242</v>
      </c>
      <c r="C138" s="195">
        <v>128</v>
      </c>
      <c r="D138" s="195">
        <v>126</v>
      </c>
      <c r="E138" s="195">
        <f t="shared" si="5"/>
        <v>2</v>
      </c>
      <c r="F138" s="214">
        <f t="shared" si="6"/>
        <v>0.015625</v>
      </c>
      <c r="G138" s="31"/>
    </row>
    <row r="139" spans="1:7" ht="12.75" customHeight="1">
      <c r="A139" s="18">
        <v>23</v>
      </c>
      <c r="B139" s="211" t="s">
        <v>243</v>
      </c>
      <c r="C139" s="195">
        <v>302</v>
      </c>
      <c r="D139" s="195">
        <v>288</v>
      </c>
      <c r="E139" s="195">
        <f t="shared" si="5"/>
        <v>14</v>
      </c>
      <c r="F139" s="214">
        <f t="shared" si="6"/>
        <v>0.046357615894039736</v>
      </c>
      <c r="G139" s="31"/>
    </row>
    <row r="140" spans="1:7" ht="12.75" customHeight="1">
      <c r="A140" s="18">
        <v>24</v>
      </c>
      <c r="B140" s="211" t="s">
        <v>244</v>
      </c>
      <c r="C140" s="195">
        <v>191</v>
      </c>
      <c r="D140" s="195">
        <v>185</v>
      </c>
      <c r="E140" s="195">
        <f t="shared" si="5"/>
        <v>6</v>
      </c>
      <c r="F140" s="146">
        <f t="shared" si="6"/>
        <v>0.031413612565445025</v>
      </c>
      <c r="G140" s="31"/>
    </row>
    <row r="141" spans="1:7" ht="12.75" customHeight="1">
      <c r="A141" s="18">
        <v>25</v>
      </c>
      <c r="B141" s="211" t="s">
        <v>245</v>
      </c>
      <c r="C141" s="195">
        <v>355</v>
      </c>
      <c r="D141" s="195">
        <v>348</v>
      </c>
      <c r="E141" s="195">
        <f t="shared" si="5"/>
        <v>7</v>
      </c>
      <c r="F141" s="214">
        <f t="shared" si="6"/>
        <v>0.01971830985915493</v>
      </c>
      <c r="G141" s="31"/>
    </row>
    <row r="142" spans="1:7" ht="12.75" customHeight="1">
      <c r="A142" s="18">
        <v>26</v>
      </c>
      <c r="B142" s="211" t="s">
        <v>246</v>
      </c>
      <c r="C142" s="195">
        <v>311</v>
      </c>
      <c r="D142" s="195">
        <v>304</v>
      </c>
      <c r="E142" s="195">
        <f t="shared" si="5"/>
        <v>7</v>
      </c>
      <c r="F142" s="214">
        <f t="shared" si="6"/>
        <v>0.022508038585209004</v>
      </c>
      <c r="G142" s="31"/>
    </row>
    <row r="143" spans="1:7" ht="12.75" customHeight="1">
      <c r="A143" s="18">
        <v>27</v>
      </c>
      <c r="B143" s="211" t="s">
        <v>247</v>
      </c>
      <c r="C143" s="195">
        <v>280</v>
      </c>
      <c r="D143" s="195">
        <v>271</v>
      </c>
      <c r="E143" s="195">
        <f t="shared" si="5"/>
        <v>9</v>
      </c>
      <c r="F143" s="146">
        <f t="shared" si="6"/>
        <v>0.03214285714285714</v>
      </c>
      <c r="G143" s="31"/>
    </row>
    <row r="144" spans="1:7" ht="12.75" customHeight="1">
      <c r="A144" s="18">
        <v>28</v>
      </c>
      <c r="B144" s="211" t="s">
        <v>248</v>
      </c>
      <c r="C144" s="195">
        <v>331</v>
      </c>
      <c r="D144" s="195">
        <v>327</v>
      </c>
      <c r="E144" s="195">
        <f t="shared" si="5"/>
        <v>4</v>
      </c>
      <c r="F144" s="214">
        <f t="shared" si="6"/>
        <v>0.012084592145015106</v>
      </c>
      <c r="G144" s="31"/>
    </row>
    <row r="145" spans="1:7" ht="12.75" customHeight="1">
      <c r="A145" s="18">
        <v>29</v>
      </c>
      <c r="B145" s="211" t="s">
        <v>249</v>
      </c>
      <c r="C145" s="195">
        <v>299</v>
      </c>
      <c r="D145" s="195">
        <v>289</v>
      </c>
      <c r="E145" s="195">
        <f t="shared" si="5"/>
        <v>10</v>
      </c>
      <c r="F145" s="214">
        <f t="shared" si="6"/>
        <v>0.033444816053511704</v>
      </c>
      <c r="G145" s="31"/>
    </row>
    <row r="146" spans="1:7" ht="12.75" customHeight="1">
      <c r="A146" s="18">
        <v>30</v>
      </c>
      <c r="B146" s="211" t="s">
        <v>250</v>
      </c>
      <c r="C146" s="195">
        <v>262</v>
      </c>
      <c r="D146" s="195">
        <v>257</v>
      </c>
      <c r="E146" s="195">
        <f t="shared" si="5"/>
        <v>5</v>
      </c>
      <c r="F146" s="146">
        <f t="shared" si="6"/>
        <v>0.019083969465648856</v>
      </c>
      <c r="G146" s="31"/>
    </row>
    <row r="147" spans="1:7" ht="12.75" customHeight="1">
      <c r="A147" s="18">
        <v>31</v>
      </c>
      <c r="B147" s="211" t="s">
        <v>251</v>
      </c>
      <c r="C147" s="195">
        <v>392</v>
      </c>
      <c r="D147" s="195">
        <v>372</v>
      </c>
      <c r="E147" s="195">
        <f t="shared" si="5"/>
        <v>20</v>
      </c>
      <c r="F147" s="214">
        <f t="shared" si="6"/>
        <v>0.05102040816326531</v>
      </c>
      <c r="G147" s="31"/>
    </row>
    <row r="148" spans="1:7" ht="12.75" customHeight="1">
      <c r="A148" s="18">
        <v>32</v>
      </c>
      <c r="B148" s="211" t="s">
        <v>252</v>
      </c>
      <c r="C148" s="195">
        <v>178</v>
      </c>
      <c r="D148" s="195">
        <v>170</v>
      </c>
      <c r="E148" s="195">
        <f t="shared" si="5"/>
        <v>8</v>
      </c>
      <c r="F148" s="214">
        <f t="shared" si="6"/>
        <v>0.0449438202247191</v>
      </c>
      <c r="G148" s="31"/>
    </row>
    <row r="149" spans="1:7" ht="12.75" customHeight="1">
      <c r="A149" s="18">
        <v>33</v>
      </c>
      <c r="B149" s="211" t="s">
        <v>253</v>
      </c>
      <c r="C149" s="195">
        <v>209</v>
      </c>
      <c r="D149" s="195">
        <v>199</v>
      </c>
      <c r="E149" s="195">
        <f t="shared" si="5"/>
        <v>10</v>
      </c>
      <c r="F149" s="214">
        <f t="shared" si="6"/>
        <v>0.04784688995215311</v>
      </c>
      <c r="G149" s="31"/>
    </row>
    <row r="150" spans="1:7" ht="12.75" customHeight="1">
      <c r="A150" s="18">
        <v>34</v>
      </c>
      <c r="B150" s="211" t="s">
        <v>254</v>
      </c>
      <c r="C150" s="195">
        <v>138</v>
      </c>
      <c r="D150" s="195">
        <v>133</v>
      </c>
      <c r="E150" s="195">
        <f t="shared" si="5"/>
        <v>5</v>
      </c>
      <c r="F150" s="214">
        <f t="shared" si="6"/>
        <v>0.036231884057971016</v>
      </c>
      <c r="G150" s="31"/>
    </row>
    <row r="151" spans="1:7" ht="17.25" customHeight="1">
      <c r="A151" s="34"/>
      <c r="B151" s="1" t="s">
        <v>27</v>
      </c>
      <c r="C151" s="43">
        <v>8406</v>
      </c>
      <c r="D151" s="43">
        <v>8206</v>
      </c>
      <c r="E151" s="224">
        <f>C151-D151</f>
        <v>200</v>
      </c>
      <c r="F151" s="145">
        <f>E151/C151</f>
        <v>0.023792529145848205</v>
      </c>
      <c r="G151" s="31"/>
    </row>
    <row r="152" spans="1:7" ht="12.75" customHeight="1">
      <c r="A152" s="40"/>
      <c r="B152" s="2"/>
      <c r="C152" s="37"/>
      <c r="D152" s="37"/>
      <c r="E152" s="41"/>
      <c r="F152" s="42"/>
      <c r="G152" s="31"/>
    </row>
    <row r="153" spans="1:7" ht="12.75" customHeight="1">
      <c r="A153" s="40"/>
      <c r="B153" s="2"/>
      <c r="C153" s="37"/>
      <c r="D153" s="37"/>
      <c r="E153" s="41"/>
      <c r="F153" s="42"/>
      <c r="G153" s="31"/>
    </row>
    <row r="154" spans="1:7" ht="12.75" customHeight="1">
      <c r="A154" s="306" t="s">
        <v>148</v>
      </c>
      <c r="B154" s="306"/>
      <c r="C154" s="306"/>
      <c r="D154" s="306"/>
      <c r="E154" s="306"/>
      <c r="F154" s="306"/>
      <c r="G154" s="306"/>
    </row>
    <row r="155" spans="1:7" ht="64.5" customHeight="1">
      <c r="A155" s="16" t="s">
        <v>20</v>
      </c>
      <c r="B155" s="16" t="s">
        <v>21</v>
      </c>
      <c r="C155" s="16" t="s">
        <v>150</v>
      </c>
      <c r="D155" s="133" t="s">
        <v>99</v>
      </c>
      <c r="E155" s="29" t="s">
        <v>6</v>
      </c>
      <c r="F155" s="16" t="s">
        <v>28</v>
      </c>
      <c r="G155" s="31"/>
    </row>
    <row r="156" spans="1:7" ht="12.75" customHeight="1">
      <c r="A156" s="16">
        <v>1</v>
      </c>
      <c r="B156" s="16">
        <v>2</v>
      </c>
      <c r="C156" s="16">
        <v>3</v>
      </c>
      <c r="D156" s="16">
        <v>4</v>
      </c>
      <c r="E156" s="16" t="s">
        <v>29</v>
      </c>
      <c r="F156" s="16">
        <v>6</v>
      </c>
      <c r="G156" s="31"/>
    </row>
    <row r="157" spans="1:9" ht="12.75" customHeight="1">
      <c r="A157" s="195">
        <v>1</v>
      </c>
      <c r="B157" s="211" t="s">
        <v>221</v>
      </c>
      <c r="C157" s="195">
        <v>61841</v>
      </c>
      <c r="D157" s="266">
        <v>56278</v>
      </c>
      <c r="E157" s="266">
        <f aca="true" t="shared" si="7" ref="E157:E191">D157-C157</f>
        <v>-5563</v>
      </c>
      <c r="F157" s="214">
        <f aca="true" t="shared" si="8" ref="F157:F191">E157/C157</f>
        <v>-0.0899565013502369</v>
      </c>
      <c r="G157" s="267"/>
      <c r="H157" s="197"/>
      <c r="I157" s="321">
        <f>D157/C157*100</f>
        <v>91.0043498649763</v>
      </c>
    </row>
    <row r="158" spans="1:9" ht="12.75" customHeight="1">
      <c r="A158" s="195">
        <v>2</v>
      </c>
      <c r="B158" s="211" t="s">
        <v>222</v>
      </c>
      <c r="C158" s="195">
        <v>93982</v>
      </c>
      <c r="D158" s="266">
        <v>76753</v>
      </c>
      <c r="E158" s="266">
        <f t="shared" si="7"/>
        <v>-17229</v>
      </c>
      <c r="F158" s="214">
        <f t="shared" si="8"/>
        <v>-0.18332233832010386</v>
      </c>
      <c r="G158" s="267"/>
      <c r="H158" s="197"/>
      <c r="I158" s="321">
        <f aca="true" t="shared" si="9" ref="I158:I191">D158/C158*100</f>
        <v>81.66776616798963</v>
      </c>
    </row>
    <row r="159" spans="1:9" ht="12.75" customHeight="1">
      <c r="A159" s="195">
        <v>3</v>
      </c>
      <c r="B159" s="211" t="s">
        <v>223</v>
      </c>
      <c r="C159" s="195">
        <v>87647</v>
      </c>
      <c r="D159" s="266">
        <v>87379</v>
      </c>
      <c r="E159" s="266">
        <f t="shared" si="7"/>
        <v>-268</v>
      </c>
      <c r="F159" s="214">
        <f t="shared" si="8"/>
        <v>-0.003057720172966559</v>
      </c>
      <c r="G159" s="267"/>
      <c r="H159" s="197"/>
      <c r="I159" s="321">
        <f t="shared" si="9"/>
        <v>99.69422798270334</v>
      </c>
    </row>
    <row r="160" spans="1:9" ht="12.75" customHeight="1">
      <c r="A160" s="195">
        <v>4</v>
      </c>
      <c r="B160" s="211" t="s">
        <v>224</v>
      </c>
      <c r="C160" s="195">
        <v>97075</v>
      </c>
      <c r="D160" s="266">
        <v>92425</v>
      </c>
      <c r="E160" s="266">
        <f t="shared" si="7"/>
        <v>-4650</v>
      </c>
      <c r="F160" s="214">
        <f t="shared" si="8"/>
        <v>-0.047901107391192375</v>
      </c>
      <c r="G160" s="267"/>
      <c r="H160" s="197"/>
      <c r="I160" s="321">
        <f t="shared" si="9"/>
        <v>95.20988926088077</v>
      </c>
    </row>
    <row r="161" spans="1:9" ht="12.75" customHeight="1">
      <c r="A161" s="195">
        <v>5</v>
      </c>
      <c r="B161" s="211" t="s">
        <v>225</v>
      </c>
      <c r="C161" s="195">
        <v>79289</v>
      </c>
      <c r="D161" s="266">
        <v>72804</v>
      </c>
      <c r="E161" s="266">
        <f t="shared" si="7"/>
        <v>-6485</v>
      </c>
      <c r="F161" s="214">
        <f t="shared" si="8"/>
        <v>-0.08178940332202449</v>
      </c>
      <c r="G161" s="267"/>
      <c r="H161" s="197"/>
      <c r="I161" s="321">
        <f t="shared" si="9"/>
        <v>91.82105966779756</v>
      </c>
    </row>
    <row r="162" spans="1:9" ht="12.75" customHeight="1">
      <c r="A162" s="195">
        <v>6</v>
      </c>
      <c r="B162" s="211" t="s">
        <v>226</v>
      </c>
      <c r="C162" s="195">
        <v>33084</v>
      </c>
      <c r="D162" s="266">
        <v>31275</v>
      </c>
      <c r="E162" s="266">
        <f t="shared" si="7"/>
        <v>-1809</v>
      </c>
      <c r="F162" s="214">
        <f t="shared" si="8"/>
        <v>-0.05467899891186072</v>
      </c>
      <c r="G162" s="267"/>
      <c r="H162" s="197"/>
      <c r="I162" s="321">
        <f t="shared" si="9"/>
        <v>94.53210010881394</v>
      </c>
    </row>
    <row r="163" spans="1:9" ht="12.75" customHeight="1">
      <c r="A163" s="195">
        <v>7</v>
      </c>
      <c r="B163" s="211" t="s">
        <v>227</v>
      </c>
      <c r="C163" s="195">
        <v>37061</v>
      </c>
      <c r="D163" s="266">
        <v>36396</v>
      </c>
      <c r="E163" s="266">
        <f t="shared" si="7"/>
        <v>-665</v>
      </c>
      <c r="F163" s="214">
        <f t="shared" si="8"/>
        <v>-0.017943390626264807</v>
      </c>
      <c r="G163" s="267"/>
      <c r="H163" s="197"/>
      <c r="I163" s="321">
        <f t="shared" si="9"/>
        <v>98.20566093737352</v>
      </c>
    </row>
    <row r="164" spans="1:9" ht="12.75" customHeight="1">
      <c r="A164" s="195">
        <v>8</v>
      </c>
      <c r="B164" s="211" t="s">
        <v>228</v>
      </c>
      <c r="C164" s="195">
        <v>56040</v>
      </c>
      <c r="D164" s="266">
        <v>54853</v>
      </c>
      <c r="E164" s="266">
        <f t="shared" si="7"/>
        <v>-1187</v>
      </c>
      <c r="F164" s="214">
        <f t="shared" si="8"/>
        <v>-0.021181299072091365</v>
      </c>
      <c r="G164" s="267"/>
      <c r="H164" s="197"/>
      <c r="I164" s="321">
        <f t="shared" si="9"/>
        <v>97.88187009279086</v>
      </c>
    </row>
    <row r="165" spans="1:9" ht="12.75" customHeight="1">
      <c r="A165" s="195">
        <v>9</v>
      </c>
      <c r="B165" s="211" t="s">
        <v>229</v>
      </c>
      <c r="C165" s="195">
        <v>46572</v>
      </c>
      <c r="D165" s="266">
        <v>45349</v>
      </c>
      <c r="E165" s="266">
        <f t="shared" si="7"/>
        <v>-1223</v>
      </c>
      <c r="F165" s="214">
        <f t="shared" si="8"/>
        <v>-0.02626041398265052</v>
      </c>
      <c r="G165" s="267"/>
      <c r="H165" s="197"/>
      <c r="I165" s="321">
        <f t="shared" si="9"/>
        <v>97.37395860173494</v>
      </c>
    </row>
    <row r="166" spans="1:9" ht="12.75" customHeight="1">
      <c r="A166" s="195">
        <v>10</v>
      </c>
      <c r="B166" s="211" t="s">
        <v>230</v>
      </c>
      <c r="C166" s="195">
        <v>63127</v>
      </c>
      <c r="D166" s="266">
        <v>56907</v>
      </c>
      <c r="E166" s="266">
        <f t="shared" si="7"/>
        <v>-6220</v>
      </c>
      <c r="F166" s="214">
        <f t="shared" si="8"/>
        <v>-0.09853153167424399</v>
      </c>
      <c r="G166" s="267"/>
      <c r="H166" s="197"/>
      <c r="I166" s="321">
        <f t="shared" si="9"/>
        <v>90.1468468325756</v>
      </c>
    </row>
    <row r="167" spans="1:9" ht="12.75" customHeight="1">
      <c r="A167" s="195">
        <v>11</v>
      </c>
      <c r="B167" s="211" t="s">
        <v>231</v>
      </c>
      <c r="C167" s="195">
        <v>46310</v>
      </c>
      <c r="D167" s="266">
        <v>41171</v>
      </c>
      <c r="E167" s="266">
        <f t="shared" si="7"/>
        <v>-5139</v>
      </c>
      <c r="F167" s="214">
        <f t="shared" si="8"/>
        <v>-0.11096955301230836</v>
      </c>
      <c r="G167" s="267"/>
      <c r="H167" s="197"/>
      <c r="I167" s="321">
        <f t="shared" si="9"/>
        <v>88.90304469876916</v>
      </c>
    </row>
    <row r="168" spans="1:9" ht="12.75" customHeight="1">
      <c r="A168" s="195">
        <v>12</v>
      </c>
      <c r="B168" s="211" t="s">
        <v>232</v>
      </c>
      <c r="C168" s="195">
        <v>108568</v>
      </c>
      <c r="D168" s="266">
        <v>108484</v>
      </c>
      <c r="E168" s="266">
        <f t="shared" si="7"/>
        <v>-84</v>
      </c>
      <c r="F168" s="214">
        <f t="shared" si="8"/>
        <v>-0.0007737086434308452</v>
      </c>
      <c r="G168" s="267"/>
      <c r="H168" s="197"/>
      <c r="I168" s="321">
        <f t="shared" si="9"/>
        <v>99.92262913565692</v>
      </c>
    </row>
    <row r="169" spans="1:9" ht="12.75" customHeight="1">
      <c r="A169" s="195">
        <v>13</v>
      </c>
      <c r="B169" s="211" t="s">
        <v>233</v>
      </c>
      <c r="C169" s="195">
        <v>57709</v>
      </c>
      <c r="D169" s="266">
        <v>55721</v>
      </c>
      <c r="E169" s="266">
        <f t="shared" si="7"/>
        <v>-1988</v>
      </c>
      <c r="F169" s="214">
        <f t="shared" si="8"/>
        <v>-0.034448699509608556</v>
      </c>
      <c r="G169" s="267"/>
      <c r="H169" s="197"/>
      <c r="I169" s="321">
        <f t="shared" si="9"/>
        <v>96.55513004903914</v>
      </c>
    </row>
    <row r="170" spans="1:9" ht="12.75" customHeight="1">
      <c r="A170" s="195">
        <v>14</v>
      </c>
      <c r="B170" s="211" t="s">
        <v>234</v>
      </c>
      <c r="C170" s="195">
        <v>42492</v>
      </c>
      <c r="D170" s="266">
        <v>39673</v>
      </c>
      <c r="E170" s="266">
        <f t="shared" si="7"/>
        <v>-2819</v>
      </c>
      <c r="F170" s="214">
        <f t="shared" si="8"/>
        <v>-0.06634189965169915</v>
      </c>
      <c r="G170" s="267"/>
      <c r="H170" s="197"/>
      <c r="I170" s="321">
        <f t="shared" si="9"/>
        <v>93.36581003483009</v>
      </c>
    </row>
    <row r="171" spans="1:9" ht="12.75" customHeight="1">
      <c r="A171" s="195">
        <v>15</v>
      </c>
      <c r="B171" s="211" t="s">
        <v>235</v>
      </c>
      <c r="C171" s="195">
        <v>16721</v>
      </c>
      <c r="D171" s="266">
        <v>16641</v>
      </c>
      <c r="E171" s="266">
        <f t="shared" si="7"/>
        <v>-80</v>
      </c>
      <c r="F171" s="214">
        <f t="shared" si="8"/>
        <v>-0.004784402846719694</v>
      </c>
      <c r="G171" s="267"/>
      <c r="H171" s="197"/>
      <c r="I171" s="321">
        <f t="shared" si="9"/>
        <v>99.52155971532804</v>
      </c>
    </row>
    <row r="172" spans="1:9" ht="12.75" customHeight="1">
      <c r="A172" s="195">
        <v>16</v>
      </c>
      <c r="B172" s="211" t="s">
        <v>236</v>
      </c>
      <c r="C172" s="195">
        <v>60190</v>
      </c>
      <c r="D172" s="266">
        <v>58064</v>
      </c>
      <c r="E172" s="266">
        <f t="shared" si="7"/>
        <v>-2126</v>
      </c>
      <c r="F172" s="214">
        <f t="shared" si="8"/>
        <v>-0.03532148197374979</v>
      </c>
      <c r="G172" s="267"/>
      <c r="H172" s="197"/>
      <c r="I172" s="321">
        <f t="shared" si="9"/>
        <v>96.46785180262502</v>
      </c>
    </row>
    <row r="173" spans="1:9" ht="12.75" customHeight="1">
      <c r="A173" s="195">
        <v>17</v>
      </c>
      <c r="B173" s="211" t="s">
        <v>237</v>
      </c>
      <c r="C173" s="195">
        <v>42397</v>
      </c>
      <c r="D173" s="266">
        <v>41521</v>
      </c>
      <c r="E173" s="266">
        <f t="shared" si="7"/>
        <v>-876</v>
      </c>
      <c r="F173" s="214">
        <f t="shared" si="8"/>
        <v>-0.020661839281081208</v>
      </c>
      <c r="G173" s="267"/>
      <c r="H173" s="197"/>
      <c r="I173" s="321">
        <f t="shared" si="9"/>
        <v>97.93381607189188</v>
      </c>
    </row>
    <row r="174" spans="1:9" ht="12.75" customHeight="1">
      <c r="A174" s="195">
        <v>18</v>
      </c>
      <c r="B174" s="211" t="s">
        <v>238</v>
      </c>
      <c r="C174" s="195">
        <v>69256</v>
      </c>
      <c r="D174" s="266">
        <v>65914</v>
      </c>
      <c r="E174" s="266">
        <f t="shared" si="7"/>
        <v>-3342</v>
      </c>
      <c r="F174" s="214">
        <f t="shared" si="8"/>
        <v>-0.04825574679450156</v>
      </c>
      <c r="G174" s="267"/>
      <c r="H174" s="197"/>
      <c r="I174" s="321">
        <f t="shared" si="9"/>
        <v>95.17442532054984</v>
      </c>
    </row>
    <row r="175" spans="1:9" ht="12.75" customHeight="1">
      <c r="A175" s="195">
        <v>19</v>
      </c>
      <c r="B175" s="211" t="s">
        <v>239</v>
      </c>
      <c r="C175" s="195">
        <v>38789</v>
      </c>
      <c r="D175" s="266">
        <v>38039</v>
      </c>
      <c r="E175" s="266">
        <f t="shared" si="7"/>
        <v>-750</v>
      </c>
      <c r="F175" s="214">
        <f t="shared" si="8"/>
        <v>-0.019335378586712727</v>
      </c>
      <c r="G175" s="267"/>
      <c r="H175" s="197"/>
      <c r="I175" s="321">
        <f t="shared" si="9"/>
        <v>98.06646214132873</v>
      </c>
    </row>
    <row r="176" spans="1:9" s="228" customFormat="1" ht="12.75" customHeight="1">
      <c r="A176" s="195">
        <v>20</v>
      </c>
      <c r="B176" s="211" t="s">
        <v>240</v>
      </c>
      <c r="C176" s="195">
        <v>98113</v>
      </c>
      <c r="D176" s="266">
        <v>81946</v>
      </c>
      <c r="E176" s="266">
        <f t="shared" si="7"/>
        <v>-16167</v>
      </c>
      <c r="F176" s="214">
        <f t="shared" si="8"/>
        <v>-0.16477938703331874</v>
      </c>
      <c r="G176" s="267"/>
      <c r="H176" s="197"/>
      <c r="I176" s="321">
        <f t="shared" si="9"/>
        <v>83.52206129666813</v>
      </c>
    </row>
    <row r="177" spans="1:9" ht="12.75" customHeight="1">
      <c r="A177" s="195">
        <v>21</v>
      </c>
      <c r="B177" s="211" t="s">
        <v>241</v>
      </c>
      <c r="C177" s="195">
        <v>29755</v>
      </c>
      <c r="D177" s="266">
        <v>29299</v>
      </c>
      <c r="E177" s="266">
        <f t="shared" si="7"/>
        <v>-456</v>
      </c>
      <c r="F177" s="214">
        <f t="shared" si="8"/>
        <v>-0.015325155436061166</v>
      </c>
      <c r="G177" s="267"/>
      <c r="H177" s="197"/>
      <c r="I177" s="321">
        <f t="shared" si="9"/>
        <v>98.46748445639389</v>
      </c>
    </row>
    <row r="178" spans="1:9" ht="12.75" customHeight="1">
      <c r="A178" s="195">
        <v>22</v>
      </c>
      <c r="B178" s="211" t="s">
        <v>242</v>
      </c>
      <c r="C178" s="195">
        <v>45496</v>
      </c>
      <c r="D178" s="266">
        <v>41726</v>
      </c>
      <c r="E178" s="266">
        <f t="shared" si="7"/>
        <v>-3770</v>
      </c>
      <c r="F178" s="214">
        <f t="shared" si="8"/>
        <v>-0.0828644276419905</v>
      </c>
      <c r="G178" s="267"/>
      <c r="H178" s="197"/>
      <c r="I178" s="321">
        <f t="shared" si="9"/>
        <v>91.71355723580095</v>
      </c>
    </row>
    <row r="179" spans="1:9" ht="12.75" customHeight="1">
      <c r="A179" s="195">
        <v>23</v>
      </c>
      <c r="B179" s="211" t="s">
        <v>243</v>
      </c>
      <c r="C179" s="195">
        <v>100914</v>
      </c>
      <c r="D179" s="266">
        <v>100337</v>
      </c>
      <c r="E179" s="266">
        <f t="shared" si="7"/>
        <v>-577</v>
      </c>
      <c r="F179" s="214">
        <f t="shared" si="8"/>
        <v>-0.005717739857700617</v>
      </c>
      <c r="G179" s="267"/>
      <c r="H179" s="197"/>
      <c r="I179" s="321">
        <f t="shared" si="9"/>
        <v>99.42822601422994</v>
      </c>
    </row>
    <row r="180" spans="1:9" ht="12.75" customHeight="1">
      <c r="A180" s="195">
        <v>24</v>
      </c>
      <c r="B180" s="211" t="s">
        <v>244</v>
      </c>
      <c r="C180" s="195">
        <v>69434</v>
      </c>
      <c r="D180" s="266">
        <v>69350</v>
      </c>
      <c r="E180" s="266">
        <f t="shared" si="7"/>
        <v>-84</v>
      </c>
      <c r="F180" s="214">
        <f t="shared" si="8"/>
        <v>-0.0012097819512054612</v>
      </c>
      <c r="G180" s="267"/>
      <c r="H180" s="197"/>
      <c r="I180" s="321">
        <f t="shared" si="9"/>
        <v>99.87902180487946</v>
      </c>
    </row>
    <row r="181" spans="1:9" ht="12.75" customHeight="1">
      <c r="A181" s="195">
        <v>25</v>
      </c>
      <c r="B181" s="211" t="s">
        <v>245</v>
      </c>
      <c r="C181" s="195">
        <v>131883</v>
      </c>
      <c r="D181" s="266">
        <v>125851</v>
      </c>
      <c r="E181" s="266">
        <f t="shared" si="7"/>
        <v>-6032</v>
      </c>
      <c r="F181" s="214">
        <f t="shared" si="8"/>
        <v>-0.04573750976244095</v>
      </c>
      <c r="G181" s="267"/>
      <c r="H181" s="197"/>
      <c r="I181" s="321">
        <f t="shared" si="9"/>
        <v>95.4262490237559</v>
      </c>
    </row>
    <row r="182" spans="1:9" ht="12.75" customHeight="1">
      <c r="A182" s="195">
        <v>26</v>
      </c>
      <c r="B182" s="211" t="s">
        <v>246</v>
      </c>
      <c r="C182" s="195">
        <v>180425</v>
      </c>
      <c r="D182" s="266">
        <v>166806</v>
      </c>
      <c r="E182" s="266">
        <f t="shared" si="7"/>
        <v>-13619</v>
      </c>
      <c r="F182" s="214">
        <f t="shared" si="8"/>
        <v>-0.07548288762643758</v>
      </c>
      <c r="G182" s="267"/>
      <c r="H182" s="197"/>
      <c r="I182" s="321">
        <f t="shared" si="9"/>
        <v>92.45171123735624</v>
      </c>
    </row>
    <row r="183" spans="1:9" ht="12.75" customHeight="1">
      <c r="A183" s="195">
        <v>27</v>
      </c>
      <c r="B183" s="211" t="s">
        <v>247</v>
      </c>
      <c r="C183" s="195">
        <v>140877</v>
      </c>
      <c r="D183" s="266">
        <v>139029</v>
      </c>
      <c r="E183" s="266">
        <f t="shared" si="7"/>
        <v>-1848</v>
      </c>
      <c r="F183" s="214">
        <f t="shared" si="8"/>
        <v>-0.013117826188802998</v>
      </c>
      <c r="G183" s="267"/>
      <c r="H183" s="197"/>
      <c r="I183" s="321">
        <f t="shared" si="9"/>
        <v>98.6882173811197</v>
      </c>
    </row>
    <row r="184" spans="1:9" ht="12.75" customHeight="1">
      <c r="A184" s="195">
        <v>28</v>
      </c>
      <c r="B184" s="211" t="s">
        <v>248</v>
      </c>
      <c r="C184" s="195">
        <v>176368</v>
      </c>
      <c r="D184" s="266">
        <v>158932</v>
      </c>
      <c r="E184" s="266">
        <f t="shared" si="7"/>
        <v>-17436</v>
      </c>
      <c r="F184" s="214">
        <f t="shared" si="8"/>
        <v>-0.09886147146874716</v>
      </c>
      <c r="G184" s="267"/>
      <c r="H184" s="197"/>
      <c r="I184" s="321">
        <f t="shared" si="9"/>
        <v>90.11385285312528</v>
      </c>
    </row>
    <row r="185" spans="1:9" ht="12.75" customHeight="1">
      <c r="A185" s="195">
        <v>29</v>
      </c>
      <c r="B185" s="211" t="s">
        <v>249</v>
      </c>
      <c r="C185" s="195">
        <v>102665</v>
      </c>
      <c r="D185" s="266">
        <v>94281</v>
      </c>
      <c r="E185" s="266">
        <f t="shared" si="7"/>
        <v>-8384</v>
      </c>
      <c r="F185" s="214">
        <f t="shared" si="8"/>
        <v>-0.08166366337115863</v>
      </c>
      <c r="G185" s="267"/>
      <c r="H185" s="197"/>
      <c r="I185" s="321">
        <f t="shared" si="9"/>
        <v>91.83363366288414</v>
      </c>
    </row>
    <row r="186" spans="1:9" ht="12.75" customHeight="1">
      <c r="A186" s="195">
        <v>30</v>
      </c>
      <c r="B186" s="211" t="s">
        <v>250</v>
      </c>
      <c r="C186" s="195">
        <v>154196</v>
      </c>
      <c r="D186" s="266">
        <v>132882</v>
      </c>
      <c r="E186" s="266">
        <f t="shared" si="7"/>
        <v>-21314</v>
      </c>
      <c r="F186" s="214">
        <f t="shared" si="8"/>
        <v>-0.13822667254662896</v>
      </c>
      <c r="G186" s="267"/>
      <c r="H186" s="197"/>
      <c r="I186" s="321">
        <f t="shared" si="9"/>
        <v>86.1773327453371</v>
      </c>
    </row>
    <row r="187" spans="1:9" ht="12.75" customHeight="1">
      <c r="A187" s="195">
        <v>31</v>
      </c>
      <c r="B187" s="211" t="s">
        <v>251</v>
      </c>
      <c r="C187" s="195">
        <v>178754</v>
      </c>
      <c r="D187" s="266">
        <v>164871</v>
      </c>
      <c r="E187" s="266">
        <f t="shared" si="7"/>
        <v>-13883</v>
      </c>
      <c r="F187" s="214">
        <f t="shared" si="8"/>
        <v>-0.07766539490025398</v>
      </c>
      <c r="G187" s="267"/>
      <c r="H187" s="197"/>
      <c r="I187" s="321">
        <f t="shared" si="9"/>
        <v>92.2334605099746</v>
      </c>
    </row>
    <row r="188" spans="1:9" ht="12.75" customHeight="1">
      <c r="A188" s="195">
        <v>32</v>
      </c>
      <c r="B188" s="211" t="s">
        <v>252</v>
      </c>
      <c r="C188" s="195">
        <v>110026</v>
      </c>
      <c r="D188" s="266">
        <v>90301</v>
      </c>
      <c r="E188" s="266">
        <f t="shared" si="7"/>
        <v>-19725</v>
      </c>
      <c r="F188" s="214">
        <f t="shared" si="8"/>
        <v>-0.1792758075364005</v>
      </c>
      <c r="G188" s="267"/>
      <c r="H188" s="197" t="s">
        <v>12</v>
      </c>
      <c r="I188" s="321">
        <f t="shared" si="9"/>
        <v>82.07241924635996</v>
      </c>
    </row>
    <row r="189" spans="1:9" ht="12.75" customHeight="1">
      <c r="A189" s="195">
        <v>33</v>
      </c>
      <c r="B189" s="211" t="s">
        <v>253</v>
      </c>
      <c r="C189" s="195">
        <v>150873</v>
      </c>
      <c r="D189" s="266">
        <v>143181</v>
      </c>
      <c r="E189" s="266">
        <f t="shared" si="7"/>
        <v>-7692</v>
      </c>
      <c r="F189" s="214">
        <f t="shared" si="8"/>
        <v>-0.050983277325962896</v>
      </c>
      <c r="G189" s="267"/>
      <c r="H189" s="197"/>
      <c r="I189" s="321">
        <f t="shared" si="9"/>
        <v>94.90167226740371</v>
      </c>
    </row>
    <row r="190" spans="1:9" ht="12.75" customHeight="1">
      <c r="A190" s="195">
        <v>34</v>
      </c>
      <c r="B190" s="211" t="s">
        <v>254</v>
      </c>
      <c r="C190" s="195">
        <v>105736</v>
      </c>
      <c r="D190" s="266">
        <v>94282</v>
      </c>
      <c r="E190" s="266">
        <f t="shared" si="7"/>
        <v>-11454</v>
      </c>
      <c r="F190" s="214">
        <f t="shared" si="8"/>
        <v>-0.10832639782098812</v>
      </c>
      <c r="G190" s="267"/>
      <c r="H190" s="197"/>
      <c r="I190" s="321">
        <f t="shared" si="9"/>
        <v>89.16736021790119</v>
      </c>
    </row>
    <row r="191" spans="1:9" ht="12.75" customHeight="1">
      <c r="A191" s="34"/>
      <c r="B191" s="1" t="s">
        <v>27</v>
      </c>
      <c r="C191" s="16">
        <v>2913665</v>
      </c>
      <c r="D191" s="147">
        <v>2708721</v>
      </c>
      <c r="E191" s="147">
        <f t="shared" si="7"/>
        <v>-204944</v>
      </c>
      <c r="F191" s="145">
        <f t="shared" si="8"/>
        <v>-0.07033890306538329</v>
      </c>
      <c r="G191" s="31"/>
      <c r="H191" s="10" t="s">
        <v>12</v>
      </c>
      <c r="I191" s="321">
        <f t="shared" si="9"/>
        <v>92.96610969346168</v>
      </c>
    </row>
    <row r="192" spans="1:7" ht="12.75" customHeight="1">
      <c r="A192" s="25"/>
      <c r="B192" s="36"/>
      <c r="C192" s="37"/>
      <c r="D192" s="37"/>
      <c r="E192" s="37"/>
      <c r="F192" s="38"/>
      <c r="G192" s="31"/>
    </row>
    <row r="193" spans="1:7" ht="15.75" customHeight="1">
      <c r="A193" s="303" t="s">
        <v>149</v>
      </c>
      <c r="B193" s="303"/>
      <c r="C193" s="303"/>
      <c r="D193" s="303"/>
      <c r="E193" s="303"/>
      <c r="F193" s="303"/>
      <c r="G193" s="31"/>
    </row>
    <row r="194" spans="1:7" ht="75.75" customHeight="1">
      <c r="A194" s="16" t="s">
        <v>20</v>
      </c>
      <c r="B194" s="16" t="s">
        <v>21</v>
      </c>
      <c r="C194" s="16" t="s">
        <v>150</v>
      </c>
      <c r="D194" s="16" t="s">
        <v>99</v>
      </c>
      <c r="E194" s="29" t="s">
        <v>6</v>
      </c>
      <c r="F194" s="16" t="s">
        <v>28</v>
      </c>
      <c r="G194" s="31"/>
    </row>
    <row r="195" spans="1:7" ht="12.75" customHeight="1">
      <c r="A195" s="16">
        <v>1</v>
      </c>
      <c r="B195" s="16">
        <v>2</v>
      </c>
      <c r="C195" s="16">
        <v>3</v>
      </c>
      <c r="D195" s="16">
        <v>4</v>
      </c>
      <c r="E195" s="16" t="s">
        <v>29</v>
      </c>
      <c r="F195" s="16">
        <v>6</v>
      </c>
      <c r="G195" s="31"/>
    </row>
    <row r="196" spans="1:9" ht="12.75" customHeight="1">
      <c r="A196" s="195">
        <v>1</v>
      </c>
      <c r="B196" s="211" t="s">
        <v>221</v>
      </c>
      <c r="C196" s="195">
        <v>44184</v>
      </c>
      <c r="D196" s="266">
        <v>35167</v>
      </c>
      <c r="E196" s="266">
        <f aca="true" t="shared" si="10" ref="E196:E230">D196-C196</f>
        <v>-9017</v>
      </c>
      <c r="F196" s="214">
        <f aca="true" t="shared" si="11" ref="F196:F230">E196/C196</f>
        <v>-0.20407839942060474</v>
      </c>
      <c r="G196" s="31"/>
      <c r="I196" s="10">
        <f>D196/C196*100</f>
        <v>79.59216005793952</v>
      </c>
    </row>
    <row r="197" spans="1:9" ht="12.75" customHeight="1">
      <c r="A197" s="195">
        <v>2</v>
      </c>
      <c r="B197" s="211" t="s">
        <v>222</v>
      </c>
      <c r="C197" s="195">
        <v>61058</v>
      </c>
      <c r="D197" s="266">
        <v>48675</v>
      </c>
      <c r="E197" s="266">
        <f t="shared" si="10"/>
        <v>-12383</v>
      </c>
      <c r="F197" s="214">
        <f t="shared" si="11"/>
        <v>-0.20280716695600903</v>
      </c>
      <c r="G197" s="31"/>
      <c r="I197" s="10">
        <f aca="true" t="shared" si="12" ref="I197:I230">D197/C197*100</f>
        <v>79.71928330439908</v>
      </c>
    </row>
    <row r="198" spans="1:9" ht="12.75" customHeight="1">
      <c r="A198" s="195">
        <v>3</v>
      </c>
      <c r="B198" s="211" t="s">
        <v>223</v>
      </c>
      <c r="C198" s="195">
        <v>53353</v>
      </c>
      <c r="D198" s="266">
        <v>52278</v>
      </c>
      <c r="E198" s="266">
        <f t="shared" si="10"/>
        <v>-1075</v>
      </c>
      <c r="F198" s="214">
        <f t="shared" si="11"/>
        <v>-0.0201488201225798</v>
      </c>
      <c r="G198" s="31"/>
      <c r="I198" s="10">
        <f t="shared" si="12"/>
        <v>97.98511798774202</v>
      </c>
    </row>
    <row r="199" spans="1:9" ht="12.75" customHeight="1">
      <c r="A199" s="195">
        <v>4</v>
      </c>
      <c r="B199" s="211" t="s">
        <v>224</v>
      </c>
      <c r="C199" s="195">
        <v>60848</v>
      </c>
      <c r="D199" s="266">
        <v>54053</v>
      </c>
      <c r="E199" s="266">
        <f t="shared" si="10"/>
        <v>-6795</v>
      </c>
      <c r="F199" s="214">
        <f t="shared" si="11"/>
        <v>-0.11167170654746253</v>
      </c>
      <c r="G199" s="31"/>
      <c r="I199" s="10">
        <f t="shared" si="12"/>
        <v>88.83282934525376</v>
      </c>
    </row>
    <row r="200" spans="1:9" ht="12.75" customHeight="1">
      <c r="A200" s="195">
        <v>5</v>
      </c>
      <c r="B200" s="211" t="s">
        <v>225</v>
      </c>
      <c r="C200" s="195">
        <v>50902</v>
      </c>
      <c r="D200" s="266">
        <v>45128</v>
      </c>
      <c r="E200" s="266">
        <f t="shared" si="10"/>
        <v>-5774</v>
      </c>
      <c r="F200" s="214">
        <f t="shared" si="11"/>
        <v>-0.11343365683077286</v>
      </c>
      <c r="G200" s="31"/>
      <c r="I200" s="10">
        <f t="shared" si="12"/>
        <v>88.6566343169227</v>
      </c>
    </row>
    <row r="201" spans="1:9" ht="12.75" customHeight="1">
      <c r="A201" s="195">
        <v>6</v>
      </c>
      <c r="B201" s="211" t="s">
        <v>226</v>
      </c>
      <c r="C201" s="195">
        <v>23293</v>
      </c>
      <c r="D201" s="266">
        <v>21940</v>
      </c>
      <c r="E201" s="266">
        <f t="shared" si="10"/>
        <v>-1353</v>
      </c>
      <c r="F201" s="214">
        <f t="shared" si="11"/>
        <v>-0.058086120293650456</v>
      </c>
      <c r="G201" s="31"/>
      <c r="I201" s="10">
        <f t="shared" si="12"/>
        <v>94.19138797063495</v>
      </c>
    </row>
    <row r="202" spans="1:9" ht="12.75" customHeight="1">
      <c r="A202" s="195">
        <v>7</v>
      </c>
      <c r="B202" s="211" t="s">
        <v>227</v>
      </c>
      <c r="C202" s="195">
        <v>25613</v>
      </c>
      <c r="D202" s="266">
        <v>22578</v>
      </c>
      <c r="E202" s="266">
        <f t="shared" si="10"/>
        <v>-3035</v>
      </c>
      <c r="F202" s="214">
        <f t="shared" si="11"/>
        <v>-0.11849451450435326</v>
      </c>
      <c r="G202" s="31"/>
      <c r="I202" s="10">
        <f t="shared" si="12"/>
        <v>88.15054854956468</v>
      </c>
    </row>
    <row r="203" spans="1:9" ht="12.75" customHeight="1">
      <c r="A203" s="195">
        <v>8</v>
      </c>
      <c r="B203" s="211" t="s">
        <v>228</v>
      </c>
      <c r="C203" s="195">
        <v>37857</v>
      </c>
      <c r="D203" s="266">
        <v>34946</v>
      </c>
      <c r="E203" s="266">
        <f t="shared" si="10"/>
        <v>-2911</v>
      </c>
      <c r="F203" s="214">
        <f t="shared" si="11"/>
        <v>-0.07689462979105581</v>
      </c>
      <c r="G203" s="31"/>
      <c r="I203" s="10">
        <f t="shared" si="12"/>
        <v>92.31053702089443</v>
      </c>
    </row>
    <row r="204" spans="1:9" ht="12.75" customHeight="1">
      <c r="A204" s="195">
        <v>9</v>
      </c>
      <c r="B204" s="211" t="s">
        <v>229</v>
      </c>
      <c r="C204" s="195">
        <v>31770</v>
      </c>
      <c r="D204" s="266">
        <v>30830</v>
      </c>
      <c r="E204" s="266">
        <f t="shared" si="10"/>
        <v>-940</v>
      </c>
      <c r="F204" s="214">
        <f t="shared" si="11"/>
        <v>-0.029587661315706643</v>
      </c>
      <c r="G204" s="31"/>
      <c r="I204" s="10">
        <f t="shared" si="12"/>
        <v>97.04123386842933</v>
      </c>
    </row>
    <row r="205" spans="1:9" ht="12.75" customHeight="1">
      <c r="A205" s="195">
        <v>10</v>
      </c>
      <c r="B205" s="211" t="s">
        <v>230</v>
      </c>
      <c r="C205" s="195">
        <v>45663</v>
      </c>
      <c r="D205" s="266">
        <v>42550</v>
      </c>
      <c r="E205" s="266">
        <f t="shared" si="10"/>
        <v>-3113</v>
      </c>
      <c r="F205" s="214">
        <f t="shared" si="11"/>
        <v>-0.0681733569848674</v>
      </c>
      <c r="G205" s="31"/>
      <c r="I205" s="10">
        <f t="shared" si="12"/>
        <v>93.18266430151326</v>
      </c>
    </row>
    <row r="206" spans="1:9" ht="12.75" customHeight="1">
      <c r="A206" s="195">
        <v>11</v>
      </c>
      <c r="B206" s="211" t="s">
        <v>231</v>
      </c>
      <c r="C206" s="195">
        <v>28488</v>
      </c>
      <c r="D206" s="266">
        <v>25850</v>
      </c>
      <c r="E206" s="266">
        <f t="shared" si="10"/>
        <v>-2638</v>
      </c>
      <c r="F206" s="214">
        <f t="shared" si="11"/>
        <v>-0.09260039314799214</v>
      </c>
      <c r="G206" s="31"/>
      <c r="I206" s="10">
        <f t="shared" si="12"/>
        <v>90.73996068520078</v>
      </c>
    </row>
    <row r="207" spans="1:9" ht="12.75" customHeight="1">
      <c r="A207" s="195">
        <v>12</v>
      </c>
      <c r="B207" s="211" t="s">
        <v>232</v>
      </c>
      <c r="C207" s="195">
        <v>75013</v>
      </c>
      <c r="D207" s="266">
        <v>72824</v>
      </c>
      <c r="E207" s="266">
        <f t="shared" si="10"/>
        <v>-2189</v>
      </c>
      <c r="F207" s="214">
        <f t="shared" si="11"/>
        <v>-0.029181608521189662</v>
      </c>
      <c r="G207" s="31"/>
      <c r="I207" s="10">
        <f t="shared" si="12"/>
        <v>97.08183914788103</v>
      </c>
    </row>
    <row r="208" spans="1:9" ht="12.75" customHeight="1">
      <c r="A208" s="195">
        <v>13</v>
      </c>
      <c r="B208" s="211" t="s">
        <v>233</v>
      </c>
      <c r="C208" s="195">
        <v>39673</v>
      </c>
      <c r="D208" s="266">
        <v>37243</v>
      </c>
      <c r="E208" s="266">
        <f t="shared" si="10"/>
        <v>-2430</v>
      </c>
      <c r="F208" s="214">
        <f t="shared" si="11"/>
        <v>-0.06125072467421168</v>
      </c>
      <c r="G208" s="31"/>
      <c r="I208" s="10">
        <f t="shared" si="12"/>
        <v>93.87492753257884</v>
      </c>
    </row>
    <row r="209" spans="1:9" ht="12.75" customHeight="1">
      <c r="A209" s="195">
        <v>14</v>
      </c>
      <c r="B209" s="211" t="s">
        <v>234</v>
      </c>
      <c r="C209" s="195">
        <v>27868</v>
      </c>
      <c r="D209" s="266">
        <v>25104</v>
      </c>
      <c r="E209" s="266">
        <f t="shared" si="10"/>
        <v>-2764</v>
      </c>
      <c r="F209" s="214">
        <f t="shared" si="11"/>
        <v>-0.0991818573274006</v>
      </c>
      <c r="G209" s="31"/>
      <c r="I209" s="10">
        <f t="shared" si="12"/>
        <v>90.08181426725994</v>
      </c>
    </row>
    <row r="210" spans="1:9" ht="12.75" customHeight="1">
      <c r="A210" s="195">
        <v>15</v>
      </c>
      <c r="B210" s="211" t="s">
        <v>235</v>
      </c>
      <c r="C210" s="195">
        <v>12194</v>
      </c>
      <c r="D210" s="266">
        <v>11844</v>
      </c>
      <c r="E210" s="266">
        <f t="shared" si="10"/>
        <v>-350</v>
      </c>
      <c r="F210" s="214">
        <f t="shared" si="11"/>
        <v>-0.02870264064293915</v>
      </c>
      <c r="G210" s="31"/>
      <c r="I210" s="10">
        <f t="shared" si="12"/>
        <v>97.12973593570608</v>
      </c>
    </row>
    <row r="211" spans="1:9" ht="12.75" customHeight="1">
      <c r="A211" s="195">
        <v>16</v>
      </c>
      <c r="B211" s="211" t="s">
        <v>236</v>
      </c>
      <c r="C211" s="195">
        <v>40012</v>
      </c>
      <c r="D211" s="266">
        <v>37577</v>
      </c>
      <c r="E211" s="266">
        <f t="shared" si="10"/>
        <v>-2435</v>
      </c>
      <c r="F211" s="214">
        <f t="shared" si="11"/>
        <v>-0.060856742977106866</v>
      </c>
      <c r="G211" s="31"/>
      <c r="I211" s="10">
        <f t="shared" si="12"/>
        <v>93.91432570228932</v>
      </c>
    </row>
    <row r="212" spans="1:9" ht="12.75" customHeight="1">
      <c r="A212" s="195">
        <v>17</v>
      </c>
      <c r="B212" s="211" t="s">
        <v>237</v>
      </c>
      <c r="C212" s="195">
        <v>27498</v>
      </c>
      <c r="D212" s="266">
        <v>23621</v>
      </c>
      <c r="E212" s="266">
        <f t="shared" si="10"/>
        <v>-3877</v>
      </c>
      <c r="F212" s="214">
        <f t="shared" si="11"/>
        <v>-0.14099207215070186</v>
      </c>
      <c r="G212" s="31"/>
      <c r="I212" s="10">
        <f t="shared" si="12"/>
        <v>85.90079278492982</v>
      </c>
    </row>
    <row r="213" spans="1:9" ht="12.75" customHeight="1">
      <c r="A213" s="195">
        <v>18</v>
      </c>
      <c r="B213" s="211" t="s">
        <v>238</v>
      </c>
      <c r="C213" s="195">
        <v>51787</v>
      </c>
      <c r="D213" s="266">
        <v>46815</v>
      </c>
      <c r="E213" s="266">
        <f t="shared" si="10"/>
        <v>-4972</v>
      </c>
      <c r="F213" s="214">
        <f t="shared" si="11"/>
        <v>-0.09600865081970379</v>
      </c>
      <c r="G213" s="31"/>
      <c r="I213" s="10">
        <f t="shared" si="12"/>
        <v>90.39913491802962</v>
      </c>
    </row>
    <row r="214" spans="1:9" ht="12.75" customHeight="1">
      <c r="A214" s="195">
        <v>19</v>
      </c>
      <c r="B214" s="211" t="s">
        <v>239</v>
      </c>
      <c r="C214" s="195">
        <v>27220</v>
      </c>
      <c r="D214" s="266">
        <v>25214</v>
      </c>
      <c r="E214" s="266">
        <f t="shared" si="10"/>
        <v>-2006</v>
      </c>
      <c r="F214" s="214">
        <f t="shared" si="11"/>
        <v>-0.07369581190301248</v>
      </c>
      <c r="G214" s="31"/>
      <c r="I214" s="10">
        <f t="shared" si="12"/>
        <v>92.63041880969875</v>
      </c>
    </row>
    <row r="215" spans="1:9" ht="12.75" customHeight="1">
      <c r="A215" s="195">
        <v>20</v>
      </c>
      <c r="B215" s="211" t="s">
        <v>240</v>
      </c>
      <c r="C215" s="195">
        <v>62169</v>
      </c>
      <c r="D215" s="266">
        <v>52343</v>
      </c>
      <c r="E215" s="266">
        <f t="shared" si="10"/>
        <v>-9826</v>
      </c>
      <c r="F215" s="214">
        <f t="shared" si="11"/>
        <v>-0.1580530489472245</v>
      </c>
      <c r="G215" s="31"/>
      <c r="I215" s="10">
        <f t="shared" si="12"/>
        <v>84.19469510527755</v>
      </c>
    </row>
    <row r="216" spans="1:9" ht="12.75" customHeight="1">
      <c r="A216" s="195">
        <v>21</v>
      </c>
      <c r="B216" s="211" t="s">
        <v>241</v>
      </c>
      <c r="C216" s="195">
        <v>20879</v>
      </c>
      <c r="D216" s="266">
        <v>18269</v>
      </c>
      <c r="E216" s="266">
        <f t="shared" si="10"/>
        <v>-2610</v>
      </c>
      <c r="F216" s="214">
        <f t="shared" si="11"/>
        <v>-0.12500598687676612</v>
      </c>
      <c r="G216" s="31"/>
      <c r="I216" s="10">
        <f t="shared" si="12"/>
        <v>87.49940131232339</v>
      </c>
    </row>
    <row r="217" spans="1:9" ht="12.75" customHeight="1">
      <c r="A217" s="195">
        <v>22</v>
      </c>
      <c r="B217" s="211" t="s">
        <v>242</v>
      </c>
      <c r="C217" s="195">
        <v>28393</v>
      </c>
      <c r="D217" s="266">
        <v>22400</v>
      </c>
      <c r="E217" s="266">
        <f t="shared" si="10"/>
        <v>-5993</v>
      </c>
      <c r="F217" s="214">
        <f t="shared" si="11"/>
        <v>-0.21107315183319833</v>
      </c>
      <c r="G217" s="31"/>
      <c r="I217" s="10">
        <f t="shared" si="12"/>
        <v>78.89268481668017</v>
      </c>
    </row>
    <row r="218" spans="1:9" ht="12.75" customHeight="1">
      <c r="A218" s="195">
        <v>23</v>
      </c>
      <c r="B218" s="211" t="s">
        <v>243</v>
      </c>
      <c r="C218" s="195">
        <v>61651</v>
      </c>
      <c r="D218" s="266">
        <v>57054</v>
      </c>
      <c r="E218" s="266">
        <f t="shared" si="10"/>
        <v>-4597</v>
      </c>
      <c r="F218" s="214">
        <f t="shared" si="11"/>
        <v>-0.07456488945840295</v>
      </c>
      <c r="G218" s="31"/>
      <c r="I218" s="10">
        <f t="shared" si="12"/>
        <v>92.54351105415971</v>
      </c>
    </row>
    <row r="219" spans="1:9" ht="12.75" customHeight="1">
      <c r="A219" s="195">
        <v>24</v>
      </c>
      <c r="B219" s="211" t="s">
        <v>244</v>
      </c>
      <c r="C219" s="195">
        <v>39970</v>
      </c>
      <c r="D219" s="266">
        <v>36292</v>
      </c>
      <c r="E219" s="266">
        <f t="shared" si="10"/>
        <v>-3678</v>
      </c>
      <c r="F219" s="214">
        <f t="shared" si="11"/>
        <v>-0.09201901426069552</v>
      </c>
      <c r="G219" s="31"/>
      <c r="I219" s="10">
        <f t="shared" si="12"/>
        <v>90.79809857393045</v>
      </c>
    </row>
    <row r="220" spans="1:9" ht="12.75" customHeight="1">
      <c r="A220" s="195">
        <v>25</v>
      </c>
      <c r="B220" s="211" t="s">
        <v>245</v>
      </c>
      <c r="C220" s="195">
        <v>83034</v>
      </c>
      <c r="D220" s="266">
        <v>75433</v>
      </c>
      <c r="E220" s="266">
        <f t="shared" si="10"/>
        <v>-7601</v>
      </c>
      <c r="F220" s="214">
        <f t="shared" si="11"/>
        <v>-0.09154081460606499</v>
      </c>
      <c r="G220" s="31"/>
      <c r="I220" s="10">
        <f t="shared" si="12"/>
        <v>90.8459185393935</v>
      </c>
    </row>
    <row r="221" spans="1:9" ht="12.75" customHeight="1">
      <c r="A221" s="195">
        <v>26</v>
      </c>
      <c r="B221" s="211" t="s">
        <v>246</v>
      </c>
      <c r="C221" s="195">
        <v>108861</v>
      </c>
      <c r="D221" s="266">
        <v>99178</v>
      </c>
      <c r="E221" s="266">
        <f t="shared" si="10"/>
        <v>-9683</v>
      </c>
      <c r="F221" s="214">
        <f t="shared" si="11"/>
        <v>-0.08894829185842497</v>
      </c>
      <c r="G221" s="31"/>
      <c r="I221" s="10">
        <f t="shared" si="12"/>
        <v>91.1051708141575</v>
      </c>
    </row>
    <row r="222" spans="1:9" ht="12.75" customHeight="1">
      <c r="A222" s="195">
        <v>27</v>
      </c>
      <c r="B222" s="211" t="s">
        <v>247</v>
      </c>
      <c r="C222" s="195">
        <v>86724</v>
      </c>
      <c r="D222" s="266">
        <v>78329</v>
      </c>
      <c r="E222" s="266">
        <f t="shared" si="10"/>
        <v>-8395</v>
      </c>
      <c r="F222" s="214">
        <f t="shared" si="11"/>
        <v>-0.0968013468013468</v>
      </c>
      <c r="G222" s="31"/>
      <c r="I222" s="10">
        <f t="shared" si="12"/>
        <v>90.31986531986533</v>
      </c>
    </row>
    <row r="223" spans="1:9" ht="12.75" customHeight="1">
      <c r="A223" s="195">
        <v>28</v>
      </c>
      <c r="B223" s="211" t="s">
        <v>248</v>
      </c>
      <c r="C223" s="195">
        <v>98119</v>
      </c>
      <c r="D223" s="266">
        <v>85102</v>
      </c>
      <c r="E223" s="266">
        <f t="shared" si="10"/>
        <v>-13017</v>
      </c>
      <c r="F223" s="214">
        <f t="shared" si="11"/>
        <v>-0.13266543686747725</v>
      </c>
      <c r="G223" s="31"/>
      <c r="I223" s="10">
        <f t="shared" si="12"/>
        <v>86.73345631325228</v>
      </c>
    </row>
    <row r="224" spans="1:9" ht="12.75" customHeight="1">
      <c r="A224" s="195">
        <v>29</v>
      </c>
      <c r="B224" s="211" t="s">
        <v>249</v>
      </c>
      <c r="C224" s="195">
        <v>61042</v>
      </c>
      <c r="D224" s="266">
        <v>53846</v>
      </c>
      <c r="E224" s="266">
        <f t="shared" si="10"/>
        <v>-7196</v>
      </c>
      <c r="F224" s="214">
        <f t="shared" si="11"/>
        <v>-0.11788604567347072</v>
      </c>
      <c r="G224" s="31"/>
      <c r="I224" s="10">
        <f t="shared" si="12"/>
        <v>88.21139543265292</v>
      </c>
    </row>
    <row r="225" spans="1:9" ht="12.75" customHeight="1">
      <c r="A225" s="195">
        <v>30</v>
      </c>
      <c r="B225" s="211" t="s">
        <v>250</v>
      </c>
      <c r="C225" s="195">
        <v>91277</v>
      </c>
      <c r="D225" s="266">
        <v>78403</v>
      </c>
      <c r="E225" s="266">
        <f t="shared" si="10"/>
        <v>-12874</v>
      </c>
      <c r="F225" s="214">
        <f t="shared" si="11"/>
        <v>-0.14104319817697777</v>
      </c>
      <c r="G225" s="31"/>
      <c r="I225" s="10">
        <f t="shared" si="12"/>
        <v>85.89568018230223</v>
      </c>
    </row>
    <row r="226" spans="1:9" ht="12.75" customHeight="1">
      <c r="A226" s="195">
        <v>31</v>
      </c>
      <c r="B226" s="211" t="s">
        <v>251</v>
      </c>
      <c r="C226" s="195">
        <v>97878</v>
      </c>
      <c r="D226" s="266">
        <v>86296</v>
      </c>
      <c r="E226" s="266">
        <f t="shared" si="10"/>
        <v>-11582</v>
      </c>
      <c r="F226" s="214">
        <f t="shared" si="11"/>
        <v>-0.11833098346921678</v>
      </c>
      <c r="G226" s="31" t="s">
        <v>12</v>
      </c>
      <c r="H226" s="10" t="s">
        <v>12</v>
      </c>
      <c r="I226" s="10">
        <f t="shared" si="12"/>
        <v>88.16690165307833</v>
      </c>
    </row>
    <row r="227" spans="1:9" ht="12.75" customHeight="1">
      <c r="A227" s="195">
        <v>32</v>
      </c>
      <c r="B227" s="211" t="s">
        <v>252</v>
      </c>
      <c r="C227" s="195">
        <v>61630</v>
      </c>
      <c r="D227" s="266">
        <v>57281</v>
      </c>
      <c r="E227" s="266">
        <f t="shared" si="10"/>
        <v>-4349</v>
      </c>
      <c r="F227" s="214">
        <f t="shared" si="11"/>
        <v>-0.07056628265455135</v>
      </c>
      <c r="G227" s="31"/>
      <c r="H227" s="10" t="s">
        <v>12</v>
      </c>
      <c r="I227" s="10">
        <f t="shared" si="12"/>
        <v>92.94337173454487</v>
      </c>
    </row>
    <row r="228" spans="1:9" ht="12.75" customHeight="1">
      <c r="A228" s="195">
        <v>33</v>
      </c>
      <c r="B228" s="211" t="s">
        <v>253</v>
      </c>
      <c r="C228" s="195">
        <v>78706</v>
      </c>
      <c r="D228" s="266">
        <v>71387</v>
      </c>
      <c r="E228" s="266">
        <f t="shared" si="10"/>
        <v>-7319</v>
      </c>
      <c r="F228" s="214">
        <f t="shared" si="11"/>
        <v>-0.09299163977333368</v>
      </c>
      <c r="G228" s="31"/>
      <c r="I228" s="10">
        <f t="shared" si="12"/>
        <v>90.70083602266664</v>
      </c>
    </row>
    <row r="229" spans="1:9" ht="12.75" customHeight="1">
      <c r="A229" s="195">
        <v>34</v>
      </c>
      <c r="B229" s="211" t="s">
        <v>254</v>
      </c>
      <c r="C229" s="195">
        <v>52181</v>
      </c>
      <c r="D229" s="266">
        <v>45651</v>
      </c>
      <c r="E229" s="266">
        <f t="shared" si="10"/>
        <v>-6530</v>
      </c>
      <c r="F229" s="214">
        <f t="shared" si="11"/>
        <v>-0.12514133496866675</v>
      </c>
      <c r="G229" s="31"/>
      <c r="I229" s="10">
        <f t="shared" si="12"/>
        <v>87.48586650313332</v>
      </c>
    </row>
    <row r="230" spans="1:9" ht="12.75" customHeight="1">
      <c r="A230" s="34"/>
      <c r="B230" s="1" t="s">
        <v>27</v>
      </c>
      <c r="C230" s="16">
        <v>1796808</v>
      </c>
      <c r="D230" s="147">
        <v>1611501</v>
      </c>
      <c r="E230" s="147">
        <f t="shared" si="10"/>
        <v>-185307</v>
      </c>
      <c r="F230" s="145">
        <f t="shared" si="11"/>
        <v>-0.10313121936233588</v>
      </c>
      <c r="G230" s="31"/>
      <c r="I230" s="10">
        <f t="shared" si="12"/>
        <v>89.68687806376641</v>
      </c>
    </row>
    <row r="231" spans="1:7" ht="12.75" customHeight="1">
      <c r="A231" s="40"/>
      <c r="B231" s="2"/>
      <c r="C231" s="44"/>
      <c r="D231" s="45"/>
      <c r="E231" s="46"/>
      <c r="F231" s="38"/>
      <c r="G231" s="31"/>
    </row>
    <row r="232" spans="1:7" ht="12.75" customHeight="1">
      <c r="A232" s="25"/>
      <c r="B232" s="32"/>
      <c r="C232" s="32"/>
      <c r="D232" s="32"/>
      <c r="E232" s="32"/>
      <c r="G232" s="31"/>
    </row>
    <row r="233" spans="1:7" ht="12.75" customHeight="1">
      <c r="A233" s="303" t="s">
        <v>151</v>
      </c>
      <c r="B233" s="303"/>
      <c r="C233" s="303"/>
      <c r="D233" s="303"/>
      <c r="E233" s="303"/>
      <c r="F233" s="303"/>
      <c r="G233" s="303"/>
    </row>
    <row r="234" spans="1:7" ht="69.75" customHeight="1">
      <c r="A234" s="16" t="s">
        <v>20</v>
      </c>
      <c r="B234" s="16" t="s">
        <v>21</v>
      </c>
      <c r="C234" s="16" t="s">
        <v>152</v>
      </c>
      <c r="D234" s="16" t="s">
        <v>99</v>
      </c>
      <c r="E234" s="29" t="s">
        <v>6</v>
      </c>
      <c r="F234" s="16" t="s">
        <v>28</v>
      </c>
      <c r="G234" s="31"/>
    </row>
    <row r="235" spans="1:7" ht="12.75" customHeight="1">
      <c r="A235" s="16">
        <v>1</v>
      </c>
      <c r="B235" s="16">
        <v>2</v>
      </c>
      <c r="C235" s="16">
        <v>3</v>
      </c>
      <c r="D235" s="16">
        <v>4</v>
      </c>
      <c r="E235" s="16" t="s">
        <v>29</v>
      </c>
      <c r="F235" s="16">
        <v>6</v>
      </c>
      <c r="G235" s="31"/>
    </row>
    <row r="236" spans="1:7" ht="12.75" customHeight="1">
      <c r="A236" s="18">
        <v>1</v>
      </c>
      <c r="B236" s="211" t="s">
        <v>221</v>
      </c>
      <c r="C236" s="148">
        <v>52519</v>
      </c>
      <c r="D236" s="266">
        <v>56278</v>
      </c>
      <c r="E236" s="148">
        <f>D236-C236</f>
        <v>3759</v>
      </c>
      <c r="F236" s="146">
        <f>E236/C236</f>
        <v>0.07157409699346903</v>
      </c>
      <c r="G236" s="31"/>
    </row>
    <row r="237" spans="1:7" ht="12.75" customHeight="1">
      <c r="A237" s="18">
        <v>2</v>
      </c>
      <c r="B237" s="211" t="s">
        <v>222</v>
      </c>
      <c r="C237" s="148">
        <v>75872</v>
      </c>
      <c r="D237" s="266">
        <v>76753</v>
      </c>
      <c r="E237" s="148">
        <f aca="true" t="shared" si="13" ref="E237:E269">D237-C237</f>
        <v>881</v>
      </c>
      <c r="F237" s="146">
        <f aca="true" t="shared" si="14" ref="F237:F269">E237/C237</f>
        <v>0.011611661746098692</v>
      </c>
      <c r="G237" s="31"/>
    </row>
    <row r="238" spans="1:7" ht="12.75" customHeight="1">
      <c r="A238" s="18">
        <v>3</v>
      </c>
      <c r="B238" s="211" t="s">
        <v>223</v>
      </c>
      <c r="C238" s="148">
        <v>91291</v>
      </c>
      <c r="D238" s="266">
        <v>87379</v>
      </c>
      <c r="E238" s="148">
        <f t="shared" si="13"/>
        <v>-3912</v>
      </c>
      <c r="F238" s="146">
        <f t="shared" si="14"/>
        <v>-0.042851978836906154</v>
      </c>
      <c r="G238" s="31"/>
    </row>
    <row r="239" spans="1:7" ht="12.75" customHeight="1">
      <c r="A239" s="18">
        <v>4</v>
      </c>
      <c r="B239" s="211" t="s">
        <v>224</v>
      </c>
      <c r="C239" s="148">
        <v>92722</v>
      </c>
      <c r="D239" s="266">
        <v>92425</v>
      </c>
      <c r="E239" s="148">
        <f t="shared" si="13"/>
        <v>-297</v>
      </c>
      <c r="F239" s="146">
        <f t="shared" si="14"/>
        <v>-0.0032031233148551584</v>
      </c>
      <c r="G239" s="31"/>
    </row>
    <row r="240" spans="1:7" ht="12.75" customHeight="1">
      <c r="A240" s="18">
        <v>5</v>
      </c>
      <c r="B240" s="211" t="s">
        <v>225</v>
      </c>
      <c r="C240" s="148">
        <v>76872</v>
      </c>
      <c r="D240" s="266">
        <v>72804</v>
      </c>
      <c r="E240" s="148">
        <f t="shared" si="13"/>
        <v>-4068</v>
      </c>
      <c r="F240" s="146">
        <f t="shared" si="14"/>
        <v>-0.05291913830783641</v>
      </c>
      <c r="G240" s="31"/>
    </row>
    <row r="241" spans="1:7" ht="12.75" customHeight="1">
      <c r="A241" s="18">
        <v>6</v>
      </c>
      <c r="B241" s="211" t="s">
        <v>226</v>
      </c>
      <c r="C241" s="148">
        <v>33889</v>
      </c>
      <c r="D241" s="266">
        <v>31275</v>
      </c>
      <c r="E241" s="148">
        <f t="shared" si="13"/>
        <v>-2614</v>
      </c>
      <c r="F241" s="146">
        <f t="shared" si="14"/>
        <v>-0.07713417333057924</v>
      </c>
      <c r="G241" s="31"/>
    </row>
    <row r="242" spans="1:7" ht="12.75" customHeight="1">
      <c r="A242" s="18">
        <v>7</v>
      </c>
      <c r="B242" s="211" t="s">
        <v>227</v>
      </c>
      <c r="C242" s="148">
        <v>40672</v>
      </c>
      <c r="D242" s="266">
        <v>36396</v>
      </c>
      <c r="E242" s="148">
        <f t="shared" si="13"/>
        <v>-4276</v>
      </c>
      <c r="F242" s="146">
        <f t="shared" si="14"/>
        <v>-0.10513375295043273</v>
      </c>
      <c r="G242" s="31"/>
    </row>
    <row r="243" spans="1:7" ht="12.75" customHeight="1">
      <c r="A243" s="18">
        <v>8</v>
      </c>
      <c r="B243" s="211" t="s">
        <v>228</v>
      </c>
      <c r="C243" s="148">
        <v>54916</v>
      </c>
      <c r="D243" s="266">
        <v>54853</v>
      </c>
      <c r="E243" s="148">
        <f t="shared" si="13"/>
        <v>-63</v>
      </c>
      <c r="F243" s="146">
        <f t="shared" si="14"/>
        <v>-0.0011472066428727511</v>
      </c>
      <c r="G243" s="31"/>
    </row>
    <row r="244" spans="1:7" ht="12.75" customHeight="1">
      <c r="A244" s="18">
        <v>9</v>
      </c>
      <c r="B244" s="211" t="s">
        <v>229</v>
      </c>
      <c r="C244" s="148">
        <v>50741</v>
      </c>
      <c r="D244" s="266">
        <v>45349</v>
      </c>
      <c r="E244" s="148">
        <f t="shared" si="13"/>
        <v>-5392</v>
      </c>
      <c r="F244" s="146">
        <f t="shared" si="14"/>
        <v>-0.1062651504700341</v>
      </c>
      <c r="G244" s="31"/>
    </row>
    <row r="245" spans="1:7" ht="12.75" customHeight="1">
      <c r="A245" s="18">
        <v>10</v>
      </c>
      <c r="B245" s="211" t="s">
        <v>230</v>
      </c>
      <c r="C245" s="148">
        <v>62531</v>
      </c>
      <c r="D245" s="266">
        <v>56907</v>
      </c>
      <c r="E245" s="148">
        <f t="shared" si="13"/>
        <v>-5624</v>
      </c>
      <c r="F245" s="146">
        <f t="shared" si="14"/>
        <v>-0.08993939006252899</v>
      </c>
      <c r="G245" s="31"/>
    </row>
    <row r="246" spans="1:7" ht="12.75" customHeight="1">
      <c r="A246" s="18">
        <v>11</v>
      </c>
      <c r="B246" s="211" t="s">
        <v>231</v>
      </c>
      <c r="C246" s="148">
        <v>46159</v>
      </c>
      <c r="D246" s="266">
        <v>41171</v>
      </c>
      <c r="E246" s="148">
        <f t="shared" si="13"/>
        <v>-4988</v>
      </c>
      <c r="F246" s="146">
        <f t="shared" si="14"/>
        <v>-0.1080612664919084</v>
      </c>
      <c r="G246" s="31"/>
    </row>
    <row r="247" spans="1:7" ht="12.75" customHeight="1">
      <c r="A247" s="18">
        <v>12</v>
      </c>
      <c r="B247" s="211" t="s">
        <v>232</v>
      </c>
      <c r="C247" s="148">
        <v>119846</v>
      </c>
      <c r="D247" s="266">
        <v>108484</v>
      </c>
      <c r="E247" s="148">
        <f t="shared" si="13"/>
        <v>-11362</v>
      </c>
      <c r="F247" s="146">
        <f t="shared" si="14"/>
        <v>-0.09480499974967875</v>
      </c>
      <c r="G247" s="31"/>
    </row>
    <row r="248" spans="1:7" ht="12.75" customHeight="1">
      <c r="A248" s="18">
        <v>13</v>
      </c>
      <c r="B248" s="211" t="s">
        <v>233</v>
      </c>
      <c r="C248" s="148">
        <v>64504</v>
      </c>
      <c r="D248" s="266">
        <v>55721</v>
      </c>
      <c r="E248" s="148">
        <f t="shared" si="13"/>
        <v>-8783</v>
      </c>
      <c r="F248" s="146">
        <f t="shared" si="14"/>
        <v>-0.13616209847451322</v>
      </c>
      <c r="G248" s="31"/>
    </row>
    <row r="249" spans="1:7" ht="12.75" customHeight="1">
      <c r="A249" s="18">
        <v>14</v>
      </c>
      <c r="B249" s="211" t="s">
        <v>234</v>
      </c>
      <c r="C249" s="148">
        <v>43446</v>
      </c>
      <c r="D249" s="266">
        <v>39673</v>
      </c>
      <c r="E249" s="148">
        <f t="shared" si="13"/>
        <v>-3773</v>
      </c>
      <c r="F249" s="146">
        <f t="shared" si="14"/>
        <v>-0.0868434378308705</v>
      </c>
      <c r="G249" s="31"/>
    </row>
    <row r="250" spans="1:7" ht="12.75" customHeight="1">
      <c r="A250" s="18">
        <v>15</v>
      </c>
      <c r="B250" s="211" t="s">
        <v>235</v>
      </c>
      <c r="C250" s="148">
        <v>17879</v>
      </c>
      <c r="D250" s="266">
        <v>16641</v>
      </c>
      <c r="E250" s="148">
        <f t="shared" si="13"/>
        <v>-1238</v>
      </c>
      <c r="F250" s="146">
        <f t="shared" si="14"/>
        <v>-0.06924324626656972</v>
      </c>
      <c r="G250" s="31"/>
    </row>
    <row r="251" spans="1:7" ht="12.75" customHeight="1">
      <c r="A251" s="18">
        <v>16</v>
      </c>
      <c r="B251" s="211" t="s">
        <v>236</v>
      </c>
      <c r="C251" s="148">
        <v>65824</v>
      </c>
      <c r="D251" s="266">
        <v>58064</v>
      </c>
      <c r="E251" s="148">
        <f t="shared" si="13"/>
        <v>-7760</v>
      </c>
      <c r="F251" s="146">
        <f t="shared" si="14"/>
        <v>-0.11789013125911521</v>
      </c>
      <c r="G251" s="31"/>
    </row>
    <row r="252" spans="1:7" ht="12.75" customHeight="1">
      <c r="A252" s="18">
        <v>17</v>
      </c>
      <c r="B252" s="211" t="s">
        <v>237</v>
      </c>
      <c r="C252" s="148">
        <v>45631</v>
      </c>
      <c r="D252" s="266">
        <v>41521</v>
      </c>
      <c r="E252" s="148">
        <f t="shared" si="13"/>
        <v>-4110</v>
      </c>
      <c r="F252" s="146">
        <f t="shared" si="14"/>
        <v>-0.09007034691328264</v>
      </c>
      <c r="G252" s="31"/>
    </row>
    <row r="253" spans="1:7" ht="12.75" customHeight="1">
      <c r="A253" s="18">
        <v>18</v>
      </c>
      <c r="B253" s="211" t="s">
        <v>238</v>
      </c>
      <c r="C253" s="148">
        <v>69041</v>
      </c>
      <c r="D253" s="266">
        <v>65914</v>
      </c>
      <c r="E253" s="148">
        <f t="shared" si="13"/>
        <v>-3127</v>
      </c>
      <c r="F253" s="146">
        <f t="shared" si="14"/>
        <v>-0.04529192798482062</v>
      </c>
      <c r="G253" s="31"/>
    </row>
    <row r="254" spans="1:7" ht="12.75" customHeight="1">
      <c r="A254" s="18">
        <v>19</v>
      </c>
      <c r="B254" s="211" t="s">
        <v>239</v>
      </c>
      <c r="C254" s="148">
        <v>38350</v>
      </c>
      <c r="D254" s="266">
        <v>38039</v>
      </c>
      <c r="E254" s="148">
        <f t="shared" si="13"/>
        <v>-311</v>
      </c>
      <c r="F254" s="146">
        <f t="shared" si="14"/>
        <v>-0.008109517601043024</v>
      </c>
      <c r="G254" s="31"/>
    </row>
    <row r="255" spans="1:7" ht="12.75" customHeight="1">
      <c r="A255" s="18">
        <v>20</v>
      </c>
      <c r="B255" s="211" t="s">
        <v>240</v>
      </c>
      <c r="C255" s="148">
        <v>78761</v>
      </c>
      <c r="D255" s="266">
        <v>81946</v>
      </c>
      <c r="E255" s="148">
        <f t="shared" si="13"/>
        <v>3185</v>
      </c>
      <c r="F255" s="146">
        <f t="shared" si="14"/>
        <v>0.04043879585073831</v>
      </c>
      <c r="G255" s="31"/>
    </row>
    <row r="256" spans="1:7" ht="12.75" customHeight="1">
      <c r="A256" s="18">
        <v>21</v>
      </c>
      <c r="B256" s="211" t="s">
        <v>241</v>
      </c>
      <c r="C256" s="148">
        <v>23605</v>
      </c>
      <c r="D256" s="266">
        <v>29299</v>
      </c>
      <c r="E256" s="148">
        <f t="shared" si="13"/>
        <v>5694</v>
      </c>
      <c r="F256" s="146">
        <f t="shared" si="14"/>
        <v>0.2412200804914213</v>
      </c>
      <c r="G256" s="31"/>
    </row>
    <row r="257" spans="1:7" ht="12.75" customHeight="1">
      <c r="A257" s="18">
        <v>22</v>
      </c>
      <c r="B257" s="211" t="s">
        <v>242</v>
      </c>
      <c r="C257" s="148">
        <v>47188</v>
      </c>
      <c r="D257" s="266">
        <v>41726</v>
      </c>
      <c r="E257" s="148">
        <f t="shared" si="13"/>
        <v>-5462</v>
      </c>
      <c r="F257" s="146">
        <f t="shared" si="14"/>
        <v>-0.11574976688988727</v>
      </c>
      <c r="G257" s="31"/>
    </row>
    <row r="258" spans="1:7" ht="12.75" customHeight="1">
      <c r="A258" s="18">
        <v>23</v>
      </c>
      <c r="B258" s="211" t="s">
        <v>243</v>
      </c>
      <c r="C258" s="148">
        <v>101969</v>
      </c>
      <c r="D258" s="266">
        <v>100337</v>
      </c>
      <c r="E258" s="148">
        <f t="shared" si="13"/>
        <v>-1632</v>
      </c>
      <c r="F258" s="146">
        <f t="shared" si="14"/>
        <v>-0.016004864223440458</v>
      </c>
      <c r="G258" s="31"/>
    </row>
    <row r="259" spans="1:7" ht="12.75" customHeight="1">
      <c r="A259" s="18">
        <v>24</v>
      </c>
      <c r="B259" s="211" t="s">
        <v>244</v>
      </c>
      <c r="C259" s="148">
        <v>69451</v>
      </c>
      <c r="D259" s="266">
        <v>69350</v>
      </c>
      <c r="E259" s="148">
        <f t="shared" si="13"/>
        <v>-101</v>
      </c>
      <c r="F259" s="146">
        <f t="shared" si="14"/>
        <v>-0.0014542627175994586</v>
      </c>
      <c r="G259" s="31"/>
    </row>
    <row r="260" spans="1:7" ht="12.75" customHeight="1">
      <c r="A260" s="18">
        <v>25</v>
      </c>
      <c r="B260" s="211" t="s">
        <v>245</v>
      </c>
      <c r="C260" s="148">
        <v>122250</v>
      </c>
      <c r="D260" s="266">
        <v>125851</v>
      </c>
      <c r="E260" s="148">
        <f t="shared" si="13"/>
        <v>3601</v>
      </c>
      <c r="F260" s="146">
        <f t="shared" si="14"/>
        <v>0.029456032719836402</v>
      </c>
      <c r="G260" s="31"/>
    </row>
    <row r="261" spans="1:7" ht="12.75" customHeight="1">
      <c r="A261" s="18">
        <v>26</v>
      </c>
      <c r="B261" s="211" t="s">
        <v>246</v>
      </c>
      <c r="C261" s="148">
        <v>163251</v>
      </c>
      <c r="D261" s="266">
        <v>166806</v>
      </c>
      <c r="E261" s="148">
        <f t="shared" si="13"/>
        <v>3555</v>
      </c>
      <c r="F261" s="146">
        <f t="shared" si="14"/>
        <v>0.021776283146810738</v>
      </c>
      <c r="G261" s="31"/>
    </row>
    <row r="262" spans="1:7" ht="12.75" customHeight="1">
      <c r="A262" s="18">
        <v>27</v>
      </c>
      <c r="B262" s="211" t="s">
        <v>247</v>
      </c>
      <c r="C262" s="148">
        <v>136421</v>
      </c>
      <c r="D262" s="266">
        <v>139029</v>
      </c>
      <c r="E262" s="148">
        <f t="shared" si="13"/>
        <v>2608</v>
      </c>
      <c r="F262" s="146">
        <f t="shared" si="14"/>
        <v>0.01911729132611548</v>
      </c>
      <c r="G262" s="31"/>
    </row>
    <row r="263" spans="1:7" ht="12.75" customHeight="1">
      <c r="A263" s="18">
        <v>28</v>
      </c>
      <c r="B263" s="211" t="s">
        <v>248</v>
      </c>
      <c r="C263" s="148">
        <v>159001</v>
      </c>
      <c r="D263" s="266">
        <v>158932</v>
      </c>
      <c r="E263" s="148">
        <f t="shared" si="13"/>
        <v>-69</v>
      </c>
      <c r="F263" s="146">
        <f t="shared" si="14"/>
        <v>-0.0004339595348456928</v>
      </c>
      <c r="G263" s="31"/>
    </row>
    <row r="264" spans="1:7" ht="12.75" customHeight="1">
      <c r="A264" s="18">
        <v>29</v>
      </c>
      <c r="B264" s="211" t="s">
        <v>249</v>
      </c>
      <c r="C264" s="148">
        <v>102716</v>
      </c>
      <c r="D264" s="266">
        <v>94281</v>
      </c>
      <c r="E264" s="148">
        <f t="shared" si="13"/>
        <v>-8435</v>
      </c>
      <c r="F264" s="146">
        <f t="shared" si="14"/>
        <v>-0.08211963082674559</v>
      </c>
      <c r="G264" s="31"/>
    </row>
    <row r="265" spans="1:7" ht="12.75" customHeight="1">
      <c r="A265" s="18">
        <v>30</v>
      </c>
      <c r="B265" s="211" t="s">
        <v>250</v>
      </c>
      <c r="C265" s="148">
        <v>136561</v>
      </c>
      <c r="D265" s="266">
        <v>132882</v>
      </c>
      <c r="E265" s="148">
        <f t="shared" si="13"/>
        <v>-3679</v>
      </c>
      <c r="F265" s="146">
        <f t="shared" si="14"/>
        <v>-0.026940341678810202</v>
      </c>
      <c r="G265" s="31"/>
    </row>
    <row r="266" spans="1:7" ht="12.75" customHeight="1">
      <c r="A266" s="18">
        <v>31</v>
      </c>
      <c r="B266" s="211" t="s">
        <v>251</v>
      </c>
      <c r="C266" s="148">
        <v>185178</v>
      </c>
      <c r="D266" s="266">
        <v>164871</v>
      </c>
      <c r="E266" s="148">
        <f t="shared" si="13"/>
        <v>-20307</v>
      </c>
      <c r="F266" s="146">
        <f t="shared" si="14"/>
        <v>-0.10966205488772965</v>
      </c>
      <c r="G266" s="31"/>
    </row>
    <row r="267" spans="1:7" ht="12.75" customHeight="1">
      <c r="A267" s="18">
        <v>32</v>
      </c>
      <c r="B267" s="211" t="s">
        <v>252</v>
      </c>
      <c r="C267" s="148">
        <v>90621</v>
      </c>
      <c r="D267" s="266">
        <v>90301</v>
      </c>
      <c r="E267" s="148">
        <f t="shared" si="13"/>
        <v>-320</v>
      </c>
      <c r="F267" s="146">
        <f t="shared" si="14"/>
        <v>-0.003531190342194414</v>
      </c>
      <c r="G267" s="31"/>
    </row>
    <row r="268" spans="1:7" ht="12.75" customHeight="1">
      <c r="A268" s="18">
        <v>33</v>
      </c>
      <c r="B268" s="211" t="s">
        <v>253</v>
      </c>
      <c r="C268" s="148">
        <v>145375</v>
      </c>
      <c r="D268" s="266">
        <v>143181</v>
      </c>
      <c r="E268" s="148">
        <f t="shared" si="13"/>
        <v>-2194</v>
      </c>
      <c r="F268" s="146">
        <f t="shared" si="14"/>
        <v>-0.015092003439380912</v>
      </c>
      <c r="G268" s="31"/>
    </row>
    <row r="269" spans="1:7" ht="12.75" customHeight="1">
      <c r="A269" s="18">
        <v>34</v>
      </c>
      <c r="B269" s="211" t="s">
        <v>254</v>
      </c>
      <c r="C269" s="148">
        <v>102276</v>
      </c>
      <c r="D269" s="266">
        <v>94282</v>
      </c>
      <c r="E269" s="148">
        <f t="shared" si="13"/>
        <v>-7994</v>
      </c>
      <c r="F269" s="146">
        <f t="shared" si="14"/>
        <v>-0.0781610544018147</v>
      </c>
      <c r="G269" s="31"/>
    </row>
    <row r="270" spans="1:7" ht="12.75" customHeight="1">
      <c r="A270" s="34"/>
      <c r="B270" s="1" t="s">
        <v>27</v>
      </c>
      <c r="C270" s="147">
        <v>2807329</v>
      </c>
      <c r="D270" s="268">
        <v>2708721</v>
      </c>
      <c r="E270" s="147">
        <f>D270-C270</f>
        <v>-98608</v>
      </c>
      <c r="F270" s="145">
        <f>E270/C270</f>
        <v>-0.03512520263923466</v>
      </c>
      <c r="G270" s="31"/>
    </row>
    <row r="271" spans="1:7" ht="12.75" customHeight="1">
      <c r="A271" s="25"/>
      <c r="B271" s="36"/>
      <c r="C271" s="37"/>
      <c r="D271" s="37"/>
      <c r="E271" s="37"/>
      <c r="F271" s="38"/>
      <c r="G271" s="31"/>
    </row>
    <row r="272" spans="1:7" ht="12.75" customHeight="1">
      <c r="A272" s="303" t="s">
        <v>153</v>
      </c>
      <c r="B272" s="303"/>
      <c r="C272" s="303"/>
      <c r="D272" s="303"/>
      <c r="E272" s="303"/>
      <c r="F272" s="303"/>
      <c r="G272" s="31"/>
    </row>
    <row r="273" spans="1:7" ht="70.5" customHeight="1">
      <c r="A273" s="16" t="s">
        <v>20</v>
      </c>
      <c r="B273" s="16" t="s">
        <v>21</v>
      </c>
      <c r="C273" s="16" t="s">
        <v>152</v>
      </c>
      <c r="D273" s="16" t="s">
        <v>99</v>
      </c>
      <c r="E273" s="29" t="s">
        <v>6</v>
      </c>
      <c r="F273" s="16" t="s">
        <v>28</v>
      </c>
      <c r="G273" s="31"/>
    </row>
    <row r="274" spans="1:7" ht="12.75" customHeight="1">
      <c r="A274" s="16">
        <v>1</v>
      </c>
      <c r="B274" s="16">
        <v>2</v>
      </c>
      <c r="C274" s="16">
        <v>3</v>
      </c>
      <c r="D274" s="16">
        <v>4</v>
      </c>
      <c r="E274" s="16" t="s">
        <v>29</v>
      </c>
      <c r="F274" s="16">
        <v>6</v>
      </c>
      <c r="G274" s="31"/>
    </row>
    <row r="275" spans="1:7" ht="12.75" customHeight="1">
      <c r="A275" s="195">
        <v>1</v>
      </c>
      <c r="B275" s="211" t="s">
        <v>221</v>
      </c>
      <c r="C275" s="195">
        <v>37032</v>
      </c>
      <c r="D275" s="266">
        <v>35167</v>
      </c>
      <c r="E275" s="266">
        <f aca="true" t="shared" si="15" ref="E275:E308">D275-C275</f>
        <v>-1865</v>
      </c>
      <c r="F275" s="214">
        <f aca="true" t="shared" si="16" ref="F275:F308">E275/C275</f>
        <v>-0.05036184921149276</v>
      </c>
      <c r="G275" s="31"/>
    </row>
    <row r="276" spans="1:7" ht="12.75" customHeight="1">
      <c r="A276" s="195">
        <v>2</v>
      </c>
      <c r="B276" s="211" t="s">
        <v>222</v>
      </c>
      <c r="C276" s="195">
        <v>49687</v>
      </c>
      <c r="D276" s="266">
        <v>48675</v>
      </c>
      <c r="E276" s="266">
        <f t="shared" si="15"/>
        <v>-1012</v>
      </c>
      <c r="F276" s="214">
        <f t="shared" si="16"/>
        <v>-0.020367500553464687</v>
      </c>
      <c r="G276" s="31"/>
    </row>
    <row r="277" spans="1:7" ht="12.75" customHeight="1">
      <c r="A277" s="195">
        <v>3</v>
      </c>
      <c r="B277" s="211" t="s">
        <v>223</v>
      </c>
      <c r="C277" s="195">
        <v>53752</v>
      </c>
      <c r="D277" s="266">
        <v>52278</v>
      </c>
      <c r="E277" s="266">
        <f t="shared" si="15"/>
        <v>-1474</v>
      </c>
      <c r="F277" s="214">
        <f t="shared" si="16"/>
        <v>-0.02742223545170412</v>
      </c>
      <c r="G277" s="31"/>
    </row>
    <row r="278" spans="1:7" ht="12.75" customHeight="1">
      <c r="A278" s="195">
        <v>4</v>
      </c>
      <c r="B278" s="211" t="s">
        <v>224</v>
      </c>
      <c r="C278" s="195">
        <v>56321</v>
      </c>
      <c r="D278" s="266">
        <v>54053</v>
      </c>
      <c r="E278" s="266">
        <f t="shared" si="15"/>
        <v>-2268</v>
      </c>
      <c r="F278" s="214">
        <f t="shared" si="16"/>
        <v>-0.040269171357042666</v>
      </c>
      <c r="G278" s="31"/>
    </row>
    <row r="279" spans="1:7" ht="12.75" customHeight="1">
      <c r="A279" s="195">
        <v>5</v>
      </c>
      <c r="B279" s="211" t="s">
        <v>225</v>
      </c>
      <c r="C279" s="195">
        <v>47502</v>
      </c>
      <c r="D279" s="266">
        <v>45128</v>
      </c>
      <c r="E279" s="266">
        <f t="shared" si="15"/>
        <v>-2374</v>
      </c>
      <c r="F279" s="214">
        <f t="shared" si="16"/>
        <v>-0.04997684308029136</v>
      </c>
      <c r="G279" s="31"/>
    </row>
    <row r="280" spans="1:7" ht="12.75" customHeight="1">
      <c r="A280" s="195">
        <v>6</v>
      </c>
      <c r="B280" s="211" t="s">
        <v>226</v>
      </c>
      <c r="C280" s="195">
        <v>23737</v>
      </c>
      <c r="D280" s="266">
        <v>21940</v>
      </c>
      <c r="E280" s="266">
        <f t="shared" si="15"/>
        <v>-1797</v>
      </c>
      <c r="F280" s="214">
        <f t="shared" si="16"/>
        <v>-0.07570459620002527</v>
      </c>
      <c r="G280" s="31"/>
    </row>
    <row r="281" spans="1:7" ht="12.75" customHeight="1">
      <c r="A281" s="195">
        <v>7</v>
      </c>
      <c r="B281" s="211" t="s">
        <v>227</v>
      </c>
      <c r="C281" s="195">
        <v>25396</v>
      </c>
      <c r="D281" s="266">
        <v>22578</v>
      </c>
      <c r="E281" s="266">
        <f t="shared" si="15"/>
        <v>-2818</v>
      </c>
      <c r="F281" s="214">
        <f t="shared" si="16"/>
        <v>-0.110962356276579</v>
      </c>
      <c r="G281" s="31"/>
    </row>
    <row r="282" spans="1:7" ht="12.75" customHeight="1">
      <c r="A282" s="195">
        <v>8</v>
      </c>
      <c r="B282" s="211" t="s">
        <v>228</v>
      </c>
      <c r="C282" s="195">
        <v>32216</v>
      </c>
      <c r="D282" s="266">
        <v>34946</v>
      </c>
      <c r="E282" s="266">
        <f t="shared" si="15"/>
        <v>2730</v>
      </c>
      <c r="F282" s="214">
        <f t="shared" si="16"/>
        <v>0.08474050161410479</v>
      </c>
      <c r="G282" s="31"/>
    </row>
    <row r="283" spans="1:7" ht="12.75" customHeight="1">
      <c r="A283" s="195">
        <v>9</v>
      </c>
      <c r="B283" s="211" t="s">
        <v>229</v>
      </c>
      <c r="C283" s="195">
        <v>31559</v>
      </c>
      <c r="D283" s="266">
        <v>30830</v>
      </c>
      <c r="E283" s="266">
        <f t="shared" si="15"/>
        <v>-729</v>
      </c>
      <c r="F283" s="214">
        <f t="shared" si="16"/>
        <v>-0.02309959124180107</v>
      </c>
      <c r="G283" s="31"/>
    </row>
    <row r="284" spans="1:7" ht="12.75" customHeight="1">
      <c r="A284" s="195">
        <v>10</v>
      </c>
      <c r="B284" s="211" t="s">
        <v>230</v>
      </c>
      <c r="C284" s="195">
        <v>47616</v>
      </c>
      <c r="D284" s="266">
        <v>42550</v>
      </c>
      <c r="E284" s="266">
        <f t="shared" si="15"/>
        <v>-5066</v>
      </c>
      <c r="F284" s="214">
        <f t="shared" si="16"/>
        <v>-0.10639280913978495</v>
      </c>
      <c r="G284" s="31"/>
    </row>
    <row r="285" spans="1:7" ht="12.75" customHeight="1">
      <c r="A285" s="195">
        <v>11</v>
      </c>
      <c r="B285" s="211" t="s">
        <v>231</v>
      </c>
      <c r="C285" s="195">
        <v>28084</v>
      </c>
      <c r="D285" s="266">
        <v>25850</v>
      </c>
      <c r="E285" s="266">
        <f t="shared" si="15"/>
        <v>-2234</v>
      </c>
      <c r="F285" s="214">
        <f t="shared" si="16"/>
        <v>-0.07954707306651475</v>
      </c>
      <c r="G285" s="31"/>
    </row>
    <row r="286" spans="1:7" ht="12.75" customHeight="1">
      <c r="A286" s="195">
        <v>12</v>
      </c>
      <c r="B286" s="211" t="s">
        <v>232</v>
      </c>
      <c r="C286" s="195">
        <v>77641</v>
      </c>
      <c r="D286" s="266">
        <v>72824</v>
      </c>
      <c r="E286" s="266">
        <f t="shared" si="15"/>
        <v>-4817</v>
      </c>
      <c r="F286" s="214">
        <f t="shared" si="16"/>
        <v>-0.06204196236524517</v>
      </c>
      <c r="G286" s="31"/>
    </row>
    <row r="287" spans="1:7" ht="12.75" customHeight="1">
      <c r="A287" s="195">
        <v>13</v>
      </c>
      <c r="B287" s="211" t="s">
        <v>233</v>
      </c>
      <c r="C287" s="195">
        <v>40911</v>
      </c>
      <c r="D287" s="266">
        <v>37243</v>
      </c>
      <c r="E287" s="266">
        <f t="shared" si="15"/>
        <v>-3668</v>
      </c>
      <c r="F287" s="214">
        <f t="shared" si="16"/>
        <v>-0.08965803818044046</v>
      </c>
      <c r="G287" s="31"/>
    </row>
    <row r="288" spans="1:7" ht="12.75" customHeight="1">
      <c r="A288" s="195">
        <v>14</v>
      </c>
      <c r="B288" s="211" t="s">
        <v>234</v>
      </c>
      <c r="C288" s="195">
        <v>26214</v>
      </c>
      <c r="D288" s="266">
        <v>25104</v>
      </c>
      <c r="E288" s="266">
        <f t="shared" si="15"/>
        <v>-1110</v>
      </c>
      <c r="F288" s="214">
        <f t="shared" si="16"/>
        <v>-0.04234378576333257</v>
      </c>
      <c r="G288" s="31"/>
    </row>
    <row r="289" spans="1:7" ht="12.75" customHeight="1">
      <c r="A289" s="195">
        <v>15</v>
      </c>
      <c r="B289" s="211" t="s">
        <v>235</v>
      </c>
      <c r="C289" s="195">
        <v>12584</v>
      </c>
      <c r="D289" s="266">
        <v>11844</v>
      </c>
      <c r="E289" s="266">
        <f t="shared" si="15"/>
        <v>-740</v>
      </c>
      <c r="F289" s="214">
        <f t="shared" si="16"/>
        <v>-0.05880483153210426</v>
      </c>
      <c r="G289" s="31"/>
    </row>
    <row r="290" spans="1:7" ht="12.75" customHeight="1">
      <c r="A290" s="195">
        <v>16</v>
      </c>
      <c r="B290" s="211" t="s">
        <v>236</v>
      </c>
      <c r="C290" s="195">
        <v>41098</v>
      </c>
      <c r="D290" s="266">
        <v>37577</v>
      </c>
      <c r="E290" s="266">
        <f t="shared" si="15"/>
        <v>-3521</v>
      </c>
      <c r="F290" s="214">
        <f t="shared" si="16"/>
        <v>-0.08567326877220302</v>
      </c>
      <c r="G290" s="31"/>
    </row>
    <row r="291" spans="1:7" ht="12.75" customHeight="1">
      <c r="A291" s="195">
        <v>17</v>
      </c>
      <c r="B291" s="211" t="s">
        <v>237</v>
      </c>
      <c r="C291" s="195">
        <v>28993</v>
      </c>
      <c r="D291" s="266">
        <v>23621</v>
      </c>
      <c r="E291" s="266">
        <f t="shared" si="15"/>
        <v>-5372</v>
      </c>
      <c r="F291" s="214">
        <f t="shared" si="16"/>
        <v>-0.18528610354223432</v>
      </c>
      <c r="G291" s="31"/>
    </row>
    <row r="292" spans="1:7" ht="12.75" customHeight="1">
      <c r="A292" s="195">
        <v>18</v>
      </c>
      <c r="B292" s="211" t="s">
        <v>238</v>
      </c>
      <c r="C292" s="195">
        <v>47407</v>
      </c>
      <c r="D292" s="266">
        <v>46815</v>
      </c>
      <c r="E292" s="266">
        <f t="shared" si="15"/>
        <v>-592</v>
      </c>
      <c r="F292" s="214">
        <f t="shared" si="16"/>
        <v>-0.012487607315375366</v>
      </c>
      <c r="G292" s="31"/>
    </row>
    <row r="293" spans="1:7" ht="12.75" customHeight="1">
      <c r="A293" s="195">
        <v>19</v>
      </c>
      <c r="B293" s="211" t="s">
        <v>239</v>
      </c>
      <c r="C293" s="195">
        <v>26017</v>
      </c>
      <c r="D293" s="266">
        <v>25214</v>
      </c>
      <c r="E293" s="266">
        <f t="shared" si="15"/>
        <v>-803</v>
      </c>
      <c r="F293" s="214">
        <f t="shared" si="16"/>
        <v>-0.030864434792635585</v>
      </c>
      <c r="G293" s="31"/>
    </row>
    <row r="294" spans="1:8" ht="12.75" customHeight="1">
      <c r="A294" s="195">
        <v>20</v>
      </c>
      <c r="B294" s="211" t="s">
        <v>240</v>
      </c>
      <c r="C294" s="195">
        <v>50672</v>
      </c>
      <c r="D294" s="266">
        <v>52343</v>
      </c>
      <c r="E294" s="266">
        <f t="shared" si="15"/>
        <v>1671</v>
      </c>
      <c r="F294" s="214">
        <f t="shared" si="16"/>
        <v>0.03297679191664035</v>
      </c>
      <c r="G294" s="31"/>
      <c r="H294" s="10" t="s">
        <v>12</v>
      </c>
    </row>
    <row r="295" spans="1:7" ht="12.75" customHeight="1">
      <c r="A295" s="195">
        <v>21</v>
      </c>
      <c r="B295" s="211" t="s">
        <v>241</v>
      </c>
      <c r="C295" s="195">
        <v>18724</v>
      </c>
      <c r="D295" s="266">
        <v>18269</v>
      </c>
      <c r="E295" s="266">
        <f t="shared" si="15"/>
        <v>-455</v>
      </c>
      <c r="F295" s="214">
        <f t="shared" si="16"/>
        <v>-0.024300363170262764</v>
      </c>
      <c r="G295" s="31"/>
    </row>
    <row r="296" spans="1:7" ht="12.75" customHeight="1">
      <c r="A296" s="195">
        <v>22</v>
      </c>
      <c r="B296" s="211" t="s">
        <v>242</v>
      </c>
      <c r="C296" s="195">
        <v>25264</v>
      </c>
      <c r="D296" s="266">
        <v>22400</v>
      </c>
      <c r="E296" s="266">
        <f t="shared" si="15"/>
        <v>-2864</v>
      </c>
      <c r="F296" s="214">
        <f t="shared" si="16"/>
        <v>-0.11336288790373654</v>
      </c>
      <c r="G296" s="31"/>
    </row>
    <row r="297" spans="1:7" ht="12.75" customHeight="1">
      <c r="A297" s="195">
        <v>23</v>
      </c>
      <c r="B297" s="211" t="s">
        <v>243</v>
      </c>
      <c r="C297" s="195">
        <v>60633</v>
      </c>
      <c r="D297" s="266">
        <v>57054</v>
      </c>
      <c r="E297" s="266">
        <f t="shared" si="15"/>
        <v>-3579</v>
      </c>
      <c r="F297" s="214">
        <f t="shared" si="16"/>
        <v>-0.05902726238187126</v>
      </c>
      <c r="G297" s="31"/>
    </row>
    <row r="298" spans="1:7" ht="12.75" customHeight="1">
      <c r="A298" s="195">
        <v>24</v>
      </c>
      <c r="B298" s="211" t="s">
        <v>244</v>
      </c>
      <c r="C298" s="195">
        <v>38647</v>
      </c>
      <c r="D298" s="266">
        <v>36292</v>
      </c>
      <c r="E298" s="266">
        <f t="shared" si="15"/>
        <v>-2355</v>
      </c>
      <c r="F298" s="214">
        <f t="shared" si="16"/>
        <v>-0.06093616580847155</v>
      </c>
      <c r="G298" s="31"/>
    </row>
    <row r="299" spans="1:7" ht="12.75" customHeight="1">
      <c r="A299" s="195">
        <v>25</v>
      </c>
      <c r="B299" s="211" t="s">
        <v>245</v>
      </c>
      <c r="C299" s="195">
        <v>76376</v>
      </c>
      <c r="D299" s="266">
        <v>75433</v>
      </c>
      <c r="E299" s="266">
        <f t="shared" si="15"/>
        <v>-943</v>
      </c>
      <c r="F299" s="214">
        <f t="shared" si="16"/>
        <v>-0.012346810516392585</v>
      </c>
      <c r="G299" s="31"/>
    </row>
    <row r="300" spans="1:7" ht="12.75" customHeight="1">
      <c r="A300" s="195">
        <v>26</v>
      </c>
      <c r="B300" s="211" t="s">
        <v>246</v>
      </c>
      <c r="C300" s="195">
        <v>93684</v>
      </c>
      <c r="D300" s="266">
        <v>99178</v>
      </c>
      <c r="E300" s="266">
        <f t="shared" si="15"/>
        <v>5494</v>
      </c>
      <c r="F300" s="214">
        <f t="shared" si="16"/>
        <v>0.058643952008880916</v>
      </c>
      <c r="G300" s="31"/>
    </row>
    <row r="301" spans="1:7" ht="12.75" customHeight="1">
      <c r="A301" s="195">
        <v>27</v>
      </c>
      <c r="B301" s="211" t="s">
        <v>247</v>
      </c>
      <c r="C301" s="195">
        <v>81796</v>
      </c>
      <c r="D301" s="266">
        <v>78329</v>
      </c>
      <c r="E301" s="266">
        <f t="shared" si="15"/>
        <v>-3467</v>
      </c>
      <c r="F301" s="214">
        <f t="shared" si="16"/>
        <v>-0.0423859357425791</v>
      </c>
      <c r="G301" s="31"/>
    </row>
    <row r="302" spans="1:7" ht="12.75" customHeight="1">
      <c r="A302" s="195">
        <v>28</v>
      </c>
      <c r="B302" s="211" t="s">
        <v>248</v>
      </c>
      <c r="C302" s="195">
        <v>85767</v>
      </c>
      <c r="D302" s="266">
        <v>85102</v>
      </c>
      <c r="E302" s="266">
        <f t="shared" si="15"/>
        <v>-665</v>
      </c>
      <c r="F302" s="214">
        <f t="shared" si="16"/>
        <v>-0.007753564890925414</v>
      </c>
      <c r="G302" s="31"/>
    </row>
    <row r="303" spans="1:7" ht="12.75" customHeight="1">
      <c r="A303" s="195">
        <v>29</v>
      </c>
      <c r="B303" s="211" t="s">
        <v>249</v>
      </c>
      <c r="C303" s="195">
        <v>56552</v>
      </c>
      <c r="D303" s="266">
        <v>53846</v>
      </c>
      <c r="E303" s="266">
        <f t="shared" si="15"/>
        <v>-2706</v>
      </c>
      <c r="F303" s="214">
        <f t="shared" si="16"/>
        <v>-0.04784976658650446</v>
      </c>
      <c r="G303" s="31"/>
    </row>
    <row r="304" spans="1:7" ht="12.75" customHeight="1">
      <c r="A304" s="195">
        <v>30</v>
      </c>
      <c r="B304" s="211" t="s">
        <v>250</v>
      </c>
      <c r="C304" s="195">
        <v>78298</v>
      </c>
      <c r="D304" s="266">
        <v>78403</v>
      </c>
      <c r="E304" s="266">
        <f t="shared" si="15"/>
        <v>105</v>
      </c>
      <c r="F304" s="214">
        <f t="shared" si="16"/>
        <v>0.0013410304222330072</v>
      </c>
      <c r="G304" s="31"/>
    </row>
    <row r="305" spans="1:7" ht="12.75" customHeight="1">
      <c r="A305" s="195">
        <v>31</v>
      </c>
      <c r="B305" s="211" t="s">
        <v>251</v>
      </c>
      <c r="C305" s="195">
        <v>89759</v>
      </c>
      <c r="D305" s="266">
        <v>86296</v>
      </c>
      <c r="E305" s="266">
        <f t="shared" si="15"/>
        <v>-3463</v>
      </c>
      <c r="F305" s="214">
        <f t="shared" si="16"/>
        <v>-0.03858108936151249</v>
      </c>
      <c r="G305" s="31"/>
    </row>
    <row r="306" spans="1:7" ht="12.75" customHeight="1">
      <c r="A306" s="195">
        <v>32</v>
      </c>
      <c r="B306" s="211" t="s">
        <v>252</v>
      </c>
      <c r="C306" s="195">
        <v>54999</v>
      </c>
      <c r="D306" s="266">
        <v>57281</v>
      </c>
      <c r="E306" s="266">
        <f t="shared" si="15"/>
        <v>2282</v>
      </c>
      <c r="F306" s="214">
        <f t="shared" si="16"/>
        <v>0.04149166348479063</v>
      </c>
      <c r="G306" s="31"/>
    </row>
    <row r="307" spans="1:7" ht="12.75" customHeight="1">
      <c r="A307" s="195">
        <v>33</v>
      </c>
      <c r="B307" s="211" t="s">
        <v>253</v>
      </c>
      <c r="C307" s="195">
        <v>74366</v>
      </c>
      <c r="D307" s="266">
        <v>71387</v>
      </c>
      <c r="E307" s="266">
        <f t="shared" si="15"/>
        <v>-2979</v>
      </c>
      <c r="F307" s="214">
        <f t="shared" si="16"/>
        <v>-0.04005862894333432</v>
      </c>
      <c r="G307" s="31"/>
    </row>
    <row r="308" spans="1:7" ht="12.75" customHeight="1">
      <c r="A308" s="195">
        <v>34</v>
      </c>
      <c r="B308" s="211" t="s">
        <v>254</v>
      </c>
      <c r="C308" s="195">
        <v>49890</v>
      </c>
      <c r="D308" s="266">
        <v>45651</v>
      </c>
      <c r="E308" s="266">
        <f t="shared" si="15"/>
        <v>-4239</v>
      </c>
      <c r="F308" s="214">
        <f t="shared" si="16"/>
        <v>-0.08496692723992784</v>
      </c>
      <c r="G308" s="31" t="s">
        <v>12</v>
      </c>
    </row>
    <row r="309" spans="1:7" ht="12.75" customHeight="1">
      <c r="A309" s="195"/>
      <c r="B309" s="1" t="s">
        <v>27</v>
      </c>
      <c r="C309" s="16">
        <v>1669194</v>
      </c>
      <c r="D309" s="147">
        <v>1611501</v>
      </c>
      <c r="E309" s="147">
        <f>D309-C309</f>
        <v>-57693</v>
      </c>
      <c r="F309" s="145">
        <f>E309/C309</f>
        <v>-0.03456338807831804</v>
      </c>
      <c r="G309" s="31"/>
    </row>
    <row r="310" spans="1:7" ht="12.75" customHeight="1">
      <c r="A310" s="40"/>
      <c r="B310" s="2"/>
      <c r="C310" s="149"/>
      <c r="D310" s="190"/>
      <c r="E310" s="190"/>
      <c r="F310" s="150"/>
      <c r="G310" s="31"/>
    </row>
    <row r="311" spans="1:8" ht="14.25">
      <c r="A311" s="47" t="s">
        <v>154</v>
      </c>
      <c r="B311" s="48"/>
      <c r="C311" s="48"/>
      <c r="D311" s="48"/>
      <c r="E311" s="48"/>
      <c r="F311" s="48"/>
      <c r="G311" s="48"/>
      <c r="H311" s="48"/>
    </row>
    <row r="312" spans="1:6" ht="46.5" customHeight="1">
      <c r="A312" s="49" t="s">
        <v>30</v>
      </c>
      <c r="B312" s="49" t="s">
        <v>31</v>
      </c>
      <c r="C312" s="50" t="s">
        <v>155</v>
      </c>
      <c r="D312" s="50" t="s">
        <v>156</v>
      </c>
      <c r="E312" s="49" t="s">
        <v>32</v>
      </c>
      <c r="F312" s="51"/>
    </row>
    <row r="313" spans="1:6" ht="13.5" customHeight="1">
      <c r="A313" s="49">
        <v>1</v>
      </c>
      <c r="B313" s="49">
        <v>2</v>
      </c>
      <c r="C313" s="50">
        <v>3</v>
      </c>
      <c r="D313" s="50">
        <v>4</v>
      </c>
      <c r="E313" s="49">
        <v>5</v>
      </c>
      <c r="F313" s="51"/>
    </row>
    <row r="314" spans="1:7" ht="12.75" customHeight="1">
      <c r="A314" s="18">
        <v>1</v>
      </c>
      <c r="B314" s="211" t="s">
        <v>221</v>
      </c>
      <c r="C314" s="225">
        <v>21082237</v>
      </c>
      <c r="D314" s="225">
        <v>21527639</v>
      </c>
      <c r="E314" s="214">
        <f aca="true" t="shared" si="17" ref="E314:E348">D314/C314</f>
        <v>1.0211268851592932</v>
      </c>
      <c r="F314" s="149"/>
      <c r="G314" s="31"/>
    </row>
    <row r="315" spans="1:7" ht="12.75" customHeight="1">
      <c r="A315" s="18">
        <v>2</v>
      </c>
      <c r="B315" s="211" t="s">
        <v>222</v>
      </c>
      <c r="C315" s="225">
        <v>29640213</v>
      </c>
      <c r="D315" s="225">
        <v>30141096</v>
      </c>
      <c r="E315" s="214">
        <f t="shared" si="17"/>
        <v>1.0168987652011812</v>
      </c>
      <c r="F315" s="149"/>
      <c r="G315" s="31"/>
    </row>
    <row r="316" spans="1:7" ht="12.75" customHeight="1">
      <c r="A316" s="18">
        <v>3</v>
      </c>
      <c r="B316" s="211" t="s">
        <v>223</v>
      </c>
      <c r="C316" s="225">
        <v>34085105</v>
      </c>
      <c r="D316" s="225">
        <v>33936651</v>
      </c>
      <c r="E316" s="214">
        <f t="shared" si="17"/>
        <v>0.9956446078132956</v>
      </c>
      <c r="F316" s="149"/>
      <c r="G316" s="31"/>
    </row>
    <row r="317" spans="1:7" ht="12.75" customHeight="1">
      <c r="A317" s="18">
        <v>4</v>
      </c>
      <c r="B317" s="211" t="s">
        <v>224</v>
      </c>
      <c r="C317" s="225">
        <v>35025105</v>
      </c>
      <c r="D317" s="225">
        <v>34422330</v>
      </c>
      <c r="E317" s="214">
        <f t="shared" si="17"/>
        <v>0.9827902014854774</v>
      </c>
      <c r="F317" s="149"/>
      <c r="G317" s="31"/>
    </row>
    <row r="318" spans="1:7" ht="12.75" customHeight="1">
      <c r="A318" s="18">
        <v>5</v>
      </c>
      <c r="B318" s="211" t="s">
        <v>225</v>
      </c>
      <c r="C318" s="225">
        <v>29227890</v>
      </c>
      <c r="D318" s="225">
        <v>27714020</v>
      </c>
      <c r="E318" s="214">
        <f t="shared" si="17"/>
        <v>0.9482046086802708</v>
      </c>
      <c r="F318" s="149"/>
      <c r="G318" s="31"/>
    </row>
    <row r="319" spans="1:7" ht="12.75" customHeight="1">
      <c r="A319" s="18">
        <v>6</v>
      </c>
      <c r="B319" s="211" t="s">
        <v>226</v>
      </c>
      <c r="C319" s="225">
        <v>13567694</v>
      </c>
      <c r="D319" s="225">
        <v>12523309</v>
      </c>
      <c r="E319" s="214">
        <f t="shared" si="17"/>
        <v>0.9230241336515992</v>
      </c>
      <c r="F319" s="149"/>
      <c r="G319" s="31"/>
    </row>
    <row r="320" spans="1:7" ht="12.75" customHeight="1">
      <c r="A320" s="18">
        <v>7</v>
      </c>
      <c r="B320" s="211" t="s">
        <v>227</v>
      </c>
      <c r="C320" s="225">
        <v>15525980</v>
      </c>
      <c r="D320" s="225">
        <v>13799916</v>
      </c>
      <c r="E320" s="214">
        <f t="shared" si="17"/>
        <v>0.8888273719275691</v>
      </c>
      <c r="F320" s="149"/>
      <c r="G320" s="31"/>
    </row>
    <row r="321" spans="1:7" ht="12.75" customHeight="1">
      <c r="A321" s="18">
        <v>8</v>
      </c>
      <c r="B321" s="211" t="s">
        <v>228</v>
      </c>
      <c r="C321" s="225">
        <v>20476020</v>
      </c>
      <c r="D321" s="225">
        <v>21102765</v>
      </c>
      <c r="E321" s="214">
        <f t="shared" si="17"/>
        <v>1.0306087315796721</v>
      </c>
      <c r="F321" s="149"/>
      <c r="G321" s="31"/>
    </row>
    <row r="322" spans="1:7" ht="12.75" customHeight="1">
      <c r="A322" s="18">
        <v>9</v>
      </c>
      <c r="B322" s="211" t="s">
        <v>229</v>
      </c>
      <c r="C322" s="225">
        <v>19340500</v>
      </c>
      <c r="D322" s="225">
        <v>17978244</v>
      </c>
      <c r="E322" s="214">
        <f t="shared" si="17"/>
        <v>0.9295645924355627</v>
      </c>
      <c r="F322" s="149"/>
      <c r="G322" s="31"/>
    </row>
    <row r="323" spans="1:7" ht="12.75" customHeight="1">
      <c r="A323" s="18">
        <v>10</v>
      </c>
      <c r="B323" s="211" t="s">
        <v>230</v>
      </c>
      <c r="C323" s="225">
        <v>25884545</v>
      </c>
      <c r="D323" s="225">
        <v>23372395</v>
      </c>
      <c r="E323" s="214">
        <f t="shared" si="17"/>
        <v>0.9029478787438605</v>
      </c>
      <c r="F323" s="149"/>
      <c r="G323" s="31"/>
    </row>
    <row r="324" spans="1:7" ht="12.75" customHeight="1">
      <c r="A324" s="18">
        <v>11</v>
      </c>
      <c r="B324" s="211" t="s">
        <v>231</v>
      </c>
      <c r="C324" s="225">
        <v>17447105</v>
      </c>
      <c r="D324" s="225">
        <v>16286103</v>
      </c>
      <c r="E324" s="214">
        <f t="shared" si="17"/>
        <v>0.933455894258675</v>
      </c>
      <c r="F324" s="149"/>
      <c r="G324" s="31"/>
    </row>
    <row r="325" spans="1:7" ht="12.75" customHeight="1">
      <c r="A325" s="18">
        <v>12</v>
      </c>
      <c r="B325" s="211" t="s">
        <v>232</v>
      </c>
      <c r="C325" s="225">
        <v>46409445</v>
      </c>
      <c r="D325" s="225">
        <v>42607692</v>
      </c>
      <c r="E325" s="214">
        <f t="shared" si="17"/>
        <v>0.9180823429368742</v>
      </c>
      <c r="F325" s="149"/>
      <c r="G325" s="31"/>
    </row>
    <row r="326" spans="1:7" ht="12.75" customHeight="1">
      <c r="A326" s="18">
        <v>13</v>
      </c>
      <c r="B326" s="211" t="s">
        <v>233</v>
      </c>
      <c r="C326" s="225">
        <v>24772525</v>
      </c>
      <c r="D326" s="225">
        <v>22218396</v>
      </c>
      <c r="E326" s="214">
        <f t="shared" si="17"/>
        <v>0.8968967031015207</v>
      </c>
      <c r="F326" s="149"/>
      <c r="G326" s="31"/>
    </row>
    <row r="327" spans="1:7" ht="12.75" customHeight="1">
      <c r="A327" s="18">
        <v>14</v>
      </c>
      <c r="B327" s="211" t="s">
        <v>234</v>
      </c>
      <c r="C327" s="225">
        <v>16370100</v>
      </c>
      <c r="D327" s="225">
        <v>15546480</v>
      </c>
      <c r="E327" s="214">
        <f t="shared" si="17"/>
        <v>0.9496875400883318</v>
      </c>
      <c r="F327" s="149"/>
      <c r="G327" s="31"/>
    </row>
    <row r="328" spans="1:7" ht="12.75" customHeight="1">
      <c r="A328" s="18">
        <v>15</v>
      </c>
      <c r="B328" s="211" t="s">
        <v>235</v>
      </c>
      <c r="C328" s="225">
        <v>7158805</v>
      </c>
      <c r="D328" s="225">
        <v>6893370</v>
      </c>
      <c r="E328" s="214">
        <f t="shared" si="17"/>
        <v>0.9629218843089035</v>
      </c>
      <c r="F328" s="149"/>
      <c r="G328" s="31"/>
    </row>
    <row r="329" spans="1:7" ht="12.75" customHeight="1">
      <c r="A329" s="18">
        <v>16</v>
      </c>
      <c r="B329" s="211" t="s">
        <v>236</v>
      </c>
      <c r="C329" s="225">
        <v>25126670</v>
      </c>
      <c r="D329" s="225">
        <v>22762558</v>
      </c>
      <c r="E329" s="214">
        <f t="shared" si="17"/>
        <v>0.9059122438428968</v>
      </c>
      <c r="F329" s="149"/>
      <c r="G329" s="31"/>
    </row>
    <row r="330" spans="1:7" ht="12.75" customHeight="1">
      <c r="A330" s="18">
        <v>17</v>
      </c>
      <c r="B330" s="211" t="s">
        <v>237</v>
      </c>
      <c r="C330" s="225">
        <v>17536640</v>
      </c>
      <c r="D330" s="225">
        <v>15308370</v>
      </c>
      <c r="E330" s="214">
        <f t="shared" si="17"/>
        <v>0.8729363207547169</v>
      </c>
      <c r="F330" s="149"/>
      <c r="G330" s="31"/>
    </row>
    <row r="331" spans="1:7" ht="12.75" customHeight="1">
      <c r="A331" s="18">
        <v>18</v>
      </c>
      <c r="B331" s="211" t="s">
        <v>238</v>
      </c>
      <c r="C331" s="225">
        <v>27365280</v>
      </c>
      <c r="D331" s="225">
        <v>27054960</v>
      </c>
      <c r="E331" s="214">
        <f t="shared" si="17"/>
        <v>0.9886600831418498</v>
      </c>
      <c r="F331" s="149"/>
      <c r="G331" s="31"/>
    </row>
    <row r="332" spans="1:7" ht="12.75" customHeight="1">
      <c r="A332" s="18">
        <v>19</v>
      </c>
      <c r="B332" s="211" t="s">
        <v>239</v>
      </c>
      <c r="C332" s="225">
        <v>15126245</v>
      </c>
      <c r="D332" s="225">
        <v>15117467</v>
      </c>
      <c r="E332" s="214">
        <f t="shared" si="17"/>
        <v>0.9994196841317855</v>
      </c>
      <c r="F332" s="149"/>
      <c r="G332" s="31" t="s">
        <v>12</v>
      </c>
    </row>
    <row r="333" spans="1:7" ht="12.75" customHeight="1">
      <c r="A333" s="18">
        <v>20</v>
      </c>
      <c r="B333" s="211" t="s">
        <v>240</v>
      </c>
      <c r="C333" s="225">
        <v>30416755</v>
      </c>
      <c r="D333" s="225">
        <v>31557915</v>
      </c>
      <c r="E333" s="214">
        <f t="shared" si="17"/>
        <v>1.0375174800862221</v>
      </c>
      <c r="F333" s="149"/>
      <c r="G333" s="31"/>
    </row>
    <row r="334" spans="1:7" ht="12.75" customHeight="1">
      <c r="A334" s="18">
        <v>21</v>
      </c>
      <c r="B334" s="211" t="s">
        <v>241</v>
      </c>
      <c r="C334" s="225">
        <v>9947315</v>
      </c>
      <c r="D334" s="225">
        <v>11178480</v>
      </c>
      <c r="E334" s="214">
        <f t="shared" si="17"/>
        <v>1.1237685747359967</v>
      </c>
      <c r="F334" s="149"/>
      <c r="G334" s="31"/>
    </row>
    <row r="335" spans="1:7" ht="12.75" customHeight="1">
      <c r="A335" s="18">
        <v>22</v>
      </c>
      <c r="B335" s="211" t="s">
        <v>242</v>
      </c>
      <c r="C335" s="225">
        <v>17026220</v>
      </c>
      <c r="D335" s="225">
        <v>15069610</v>
      </c>
      <c r="E335" s="214">
        <f t="shared" si="17"/>
        <v>0.8850825374040744</v>
      </c>
      <c r="F335" s="149"/>
      <c r="G335" s="31"/>
    </row>
    <row r="336" spans="1:7" ht="12.75" customHeight="1">
      <c r="A336" s="18">
        <v>23</v>
      </c>
      <c r="B336" s="211" t="s">
        <v>243</v>
      </c>
      <c r="C336" s="225">
        <v>38211470</v>
      </c>
      <c r="D336" s="225">
        <v>36986885</v>
      </c>
      <c r="E336" s="214">
        <f t="shared" si="17"/>
        <v>0.9679524237094255</v>
      </c>
      <c r="F336" s="149"/>
      <c r="G336" s="31"/>
    </row>
    <row r="337" spans="1:7" ht="12.75" customHeight="1">
      <c r="A337" s="18">
        <v>24</v>
      </c>
      <c r="B337" s="211" t="s">
        <v>244</v>
      </c>
      <c r="C337" s="225">
        <v>25403030</v>
      </c>
      <c r="D337" s="225">
        <v>24508944</v>
      </c>
      <c r="E337" s="214">
        <f t="shared" si="17"/>
        <v>0.9648039623619702</v>
      </c>
      <c r="F337" s="149"/>
      <c r="G337" s="31"/>
    </row>
    <row r="338" spans="1:7" ht="12.75" customHeight="1">
      <c r="A338" s="18">
        <v>25</v>
      </c>
      <c r="B338" s="211" t="s">
        <v>245</v>
      </c>
      <c r="C338" s="225">
        <v>46677110</v>
      </c>
      <c r="D338" s="225">
        <v>47301740</v>
      </c>
      <c r="E338" s="214">
        <f t="shared" si="17"/>
        <v>1.0133819338857954</v>
      </c>
      <c r="F338" s="149" t="s">
        <v>12</v>
      </c>
      <c r="G338" s="31"/>
    </row>
    <row r="339" spans="1:7" ht="12.75" customHeight="1">
      <c r="A339" s="18">
        <v>26</v>
      </c>
      <c r="B339" s="211" t="s">
        <v>246</v>
      </c>
      <c r="C339" s="225">
        <v>60379725</v>
      </c>
      <c r="D339" s="225">
        <v>64634112</v>
      </c>
      <c r="E339" s="214">
        <f t="shared" si="17"/>
        <v>1.0704605229652835</v>
      </c>
      <c r="F339" s="149"/>
      <c r="G339" s="31"/>
    </row>
    <row r="340" spans="1:7" ht="12.75" customHeight="1">
      <c r="A340" s="18">
        <v>27</v>
      </c>
      <c r="B340" s="211" t="s">
        <v>247</v>
      </c>
      <c r="C340" s="225">
        <v>51280995</v>
      </c>
      <c r="D340" s="225">
        <v>52817994</v>
      </c>
      <c r="E340" s="214">
        <f t="shared" si="17"/>
        <v>1.0299720978502855</v>
      </c>
      <c r="F340" s="149"/>
      <c r="G340" s="31"/>
    </row>
    <row r="341" spans="1:7" ht="12.75" customHeight="1">
      <c r="A341" s="18">
        <v>28</v>
      </c>
      <c r="B341" s="211" t="s">
        <v>248</v>
      </c>
      <c r="C341" s="225">
        <v>57520480</v>
      </c>
      <c r="D341" s="225">
        <v>57592024</v>
      </c>
      <c r="E341" s="214">
        <f t="shared" si="17"/>
        <v>1.0012438004689808</v>
      </c>
      <c r="F341" s="149"/>
      <c r="G341" s="31"/>
    </row>
    <row r="342" spans="1:7" ht="12.75" customHeight="1">
      <c r="A342" s="18">
        <v>29</v>
      </c>
      <c r="B342" s="211" t="s">
        <v>249</v>
      </c>
      <c r="C342" s="225">
        <v>37427980</v>
      </c>
      <c r="D342" s="225">
        <v>35254226</v>
      </c>
      <c r="E342" s="214">
        <f t="shared" si="17"/>
        <v>0.9419216853273941</v>
      </c>
      <c r="F342" s="149"/>
      <c r="G342" s="31"/>
    </row>
    <row r="343" spans="1:8" ht="12.75" customHeight="1">
      <c r="A343" s="18">
        <v>30</v>
      </c>
      <c r="B343" s="211" t="s">
        <v>250</v>
      </c>
      <c r="C343" s="225">
        <v>50607305</v>
      </c>
      <c r="D343" s="225">
        <v>49766791</v>
      </c>
      <c r="E343" s="214">
        <f t="shared" si="17"/>
        <v>0.9833914491198454</v>
      </c>
      <c r="F343" s="149"/>
      <c r="G343" s="31"/>
      <c r="H343" s="10" t="s">
        <v>12</v>
      </c>
    </row>
    <row r="344" spans="1:7" ht="12.75" customHeight="1">
      <c r="A344" s="18">
        <v>31</v>
      </c>
      <c r="B344" s="211" t="s">
        <v>251</v>
      </c>
      <c r="C344" s="225">
        <v>64610195</v>
      </c>
      <c r="D344" s="225">
        <v>60531247</v>
      </c>
      <c r="E344" s="214">
        <f t="shared" si="17"/>
        <v>0.9368683533612613</v>
      </c>
      <c r="F344" s="149"/>
      <c r="G344" s="31" t="s">
        <v>12</v>
      </c>
    </row>
    <row r="345" spans="1:8" ht="12.75" customHeight="1">
      <c r="A345" s="18">
        <v>32</v>
      </c>
      <c r="B345" s="211" t="s">
        <v>252</v>
      </c>
      <c r="C345" s="225">
        <v>34220700</v>
      </c>
      <c r="D345" s="225">
        <v>35862426</v>
      </c>
      <c r="E345" s="214">
        <f t="shared" si="17"/>
        <v>1.0479746469242301</v>
      </c>
      <c r="F345" s="149"/>
      <c r="G345" s="31"/>
      <c r="H345" s="10" t="s">
        <v>12</v>
      </c>
    </row>
    <row r="346" spans="1:7" ht="12.75" customHeight="1">
      <c r="A346" s="18">
        <v>33</v>
      </c>
      <c r="B346" s="211" t="s">
        <v>253</v>
      </c>
      <c r="C346" s="225">
        <v>51748335</v>
      </c>
      <c r="D346" s="225">
        <v>50522384</v>
      </c>
      <c r="E346" s="214">
        <f t="shared" si="17"/>
        <v>0.9763093633833823</v>
      </c>
      <c r="F346" s="149"/>
      <c r="G346" s="31"/>
    </row>
    <row r="347" spans="1:7" ht="12.75" customHeight="1">
      <c r="A347" s="18">
        <v>34</v>
      </c>
      <c r="B347" s="211" t="s">
        <v>254</v>
      </c>
      <c r="C347" s="225">
        <v>35759010</v>
      </c>
      <c r="D347" s="225">
        <v>32884255</v>
      </c>
      <c r="E347" s="214">
        <f t="shared" si="17"/>
        <v>0.919607533877476</v>
      </c>
      <c r="F347" s="149"/>
      <c r="G347" s="31"/>
    </row>
    <row r="348" spans="1:7" ht="16.5" customHeight="1">
      <c r="A348" s="34"/>
      <c r="B348" s="1" t="s">
        <v>27</v>
      </c>
      <c r="C348" s="226">
        <v>1052404729</v>
      </c>
      <c r="D348" s="227">
        <v>1015560426</v>
      </c>
      <c r="E348" s="145">
        <f t="shared" si="17"/>
        <v>0.9649903673133342</v>
      </c>
      <c r="F348" s="42"/>
      <c r="G348" s="31" t="s">
        <v>12</v>
      </c>
    </row>
    <row r="349" spans="1:7" ht="16.5" customHeight="1">
      <c r="A349" s="40"/>
      <c r="B349" s="2"/>
      <c r="C349" s="149"/>
      <c r="D349" s="149"/>
      <c r="E349" s="150"/>
      <c r="F349" s="42"/>
      <c r="G349" s="31"/>
    </row>
    <row r="350" ht="15.75" customHeight="1">
      <c r="A350" s="9" t="s">
        <v>97</v>
      </c>
    </row>
    <row r="351" ht="14.25">
      <c r="A351" s="9"/>
    </row>
    <row r="352" ht="14.25">
      <c r="A352" s="9" t="s">
        <v>33</v>
      </c>
    </row>
    <row r="353" spans="1:7" ht="33.75" customHeight="1">
      <c r="A353" s="195" t="s">
        <v>20</v>
      </c>
      <c r="B353" s="195"/>
      <c r="C353" s="196" t="s">
        <v>34</v>
      </c>
      <c r="D353" s="196" t="s">
        <v>35</v>
      </c>
      <c r="E353" s="196" t="s">
        <v>6</v>
      </c>
      <c r="F353" s="196" t="s">
        <v>28</v>
      </c>
      <c r="G353" s="197"/>
    </row>
    <row r="354" spans="1:7" ht="16.5" customHeight="1">
      <c r="A354" s="195">
        <v>1</v>
      </c>
      <c r="B354" s="195">
        <v>2</v>
      </c>
      <c r="C354" s="196">
        <v>3</v>
      </c>
      <c r="D354" s="196">
        <v>4</v>
      </c>
      <c r="E354" s="196" t="s">
        <v>36</v>
      </c>
      <c r="F354" s="196">
        <v>6</v>
      </c>
      <c r="G354" s="197"/>
    </row>
    <row r="355" spans="1:7" ht="27" customHeight="1">
      <c r="A355" s="198">
        <v>1</v>
      </c>
      <c r="B355" s="199" t="s">
        <v>157</v>
      </c>
      <c r="C355" s="177">
        <v>1938.0804000000003</v>
      </c>
      <c r="D355" s="177">
        <v>1938.0804000000003</v>
      </c>
      <c r="E355" s="200">
        <f>D355-C355</f>
        <v>0</v>
      </c>
      <c r="F355" s="201">
        <v>0</v>
      </c>
      <c r="G355" s="197"/>
    </row>
    <row r="356" spans="1:8" ht="28.5">
      <c r="A356" s="198">
        <v>2</v>
      </c>
      <c r="B356" s="199" t="s">
        <v>158</v>
      </c>
      <c r="C356" s="177">
        <v>124874.7964</v>
      </c>
      <c r="D356" s="177">
        <v>124874.7964</v>
      </c>
      <c r="E356" s="200">
        <f>D356-C356</f>
        <v>0</v>
      </c>
      <c r="F356" s="202">
        <f>E356/C356</f>
        <v>0</v>
      </c>
      <c r="G356" s="197"/>
      <c r="H356" s="10" t="s">
        <v>12</v>
      </c>
    </row>
    <row r="357" spans="1:7" ht="28.5">
      <c r="A357" s="198">
        <v>3</v>
      </c>
      <c r="B357" s="199" t="s">
        <v>159</v>
      </c>
      <c r="C357" s="152">
        <v>112310.2569</v>
      </c>
      <c r="D357" s="152">
        <v>112310.2569</v>
      </c>
      <c r="E357" s="200">
        <f>D357-C357</f>
        <v>0</v>
      </c>
      <c r="F357" s="202">
        <f>E357/C357</f>
        <v>0</v>
      </c>
      <c r="G357" s="197" t="s">
        <v>12</v>
      </c>
    </row>
    <row r="358" ht="14.25">
      <c r="A358" s="54"/>
    </row>
    <row r="359" spans="1:7" ht="14.25">
      <c r="A359" s="9" t="s">
        <v>167</v>
      </c>
      <c r="B359" s="48"/>
      <c r="C359" s="58"/>
      <c r="D359" s="48"/>
      <c r="E359" s="48"/>
      <c r="F359" s="48"/>
      <c r="G359" s="48" t="s">
        <v>12</v>
      </c>
    </row>
    <row r="360" spans="1:8" ht="6" customHeight="1">
      <c r="A360" s="9"/>
      <c r="B360" s="48"/>
      <c r="C360" s="58"/>
      <c r="D360" s="48"/>
      <c r="E360" s="48"/>
      <c r="F360" s="48"/>
      <c r="G360" s="48"/>
      <c r="H360" s="10" t="s">
        <v>12</v>
      </c>
    </row>
    <row r="361" spans="1:5" ht="14.25">
      <c r="A361" s="48"/>
      <c r="B361" s="48"/>
      <c r="C361" s="48"/>
      <c r="D361" s="48"/>
      <c r="E361" s="59" t="s">
        <v>98</v>
      </c>
    </row>
    <row r="362" spans="1:8" ht="43.5" customHeight="1">
      <c r="A362" s="60" t="s">
        <v>37</v>
      </c>
      <c r="B362" s="60" t="s">
        <v>38</v>
      </c>
      <c r="C362" s="61" t="s">
        <v>174</v>
      </c>
      <c r="D362" s="62" t="s">
        <v>171</v>
      </c>
      <c r="E362" s="61" t="s">
        <v>170</v>
      </c>
      <c r="F362" s="271"/>
      <c r="G362" s="271"/>
      <c r="H362" s="197"/>
    </row>
    <row r="363" spans="1:8" ht="15.75" customHeight="1">
      <c r="A363" s="60">
        <v>1</v>
      </c>
      <c r="B363" s="60">
        <v>2</v>
      </c>
      <c r="C363" s="61">
        <v>3</v>
      </c>
      <c r="D363" s="62">
        <v>4</v>
      </c>
      <c r="E363" s="61">
        <v>5</v>
      </c>
      <c r="F363" s="271"/>
      <c r="G363" s="271"/>
      <c r="H363" s="197"/>
    </row>
    <row r="364" spans="1:12" ht="12.75" customHeight="1">
      <c r="A364" s="18">
        <v>1</v>
      </c>
      <c r="B364" s="211" t="s">
        <v>221</v>
      </c>
      <c r="C364" s="176">
        <v>2545.2554499999997</v>
      </c>
      <c r="D364" s="176">
        <v>36.1</v>
      </c>
      <c r="E364" s="154">
        <f aca="true" t="shared" si="18" ref="E364:E398">D364/C364</f>
        <v>0.01418325221541123</v>
      </c>
      <c r="F364" s="272"/>
      <c r="G364" s="273"/>
      <c r="H364" s="216" t="s">
        <v>12</v>
      </c>
      <c r="J364" s="289">
        <f>C364-D364</f>
        <v>2509.1554499999997</v>
      </c>
      <c r="L364" s="10">
        <f>J364*750/100000</f>
        <v>18.818665875</v>
      </c>
    </row>
    <row r="365" spans="1:12" ht="12.75" customHeight="1">
      <c r="A365" s="18">
        <v>2</v>
      </c>
      <c r="B365" s="211" t="s">
        <v>222</v>
      </c>
      <c r="C365" s="176">
        <v>3554.6003</v>
      </c>
      <c r="D365" s="176">
        <v>40.68</v>
      </c>
      <c r="E365" s="154">
        <f t="shared" si="18"/>
        <v>0.011444324696647327</v>
      </c>
      <c r="F365" s="272"/>
      <c r="G365" s="273"/>
      <c r="H365" s="216"/>
      <c r="J365" s="289">
        <f aca="true" t="shared" si="19" ref="J365:J398">C365-D365</f>
        <v>3513.9203</v>
      </c>
      <c r="L365" s="10">
        <f aca="true" t="shared" si="20" ref="L365:L398">J365*750/100000</f>
        <v>26.35440225</v>
      </c>
    </row>
    <row r="366" spans="1:12" ht="12.75" customHeight="1">
      <c r="A366" s="18">
        <v>3</v>
      </c>
      <c r="B366" s="211" t="s">
        <v>223</v>
      </c>
      <c r="C366" s="176">
        <v>4040.0965</v>
      </c>
      <c r="D366" s="176">
        <v>40.36</v>
      </c>
      <c r="E366" s="154">
        <f t="shared" si="18"/>
        <v>0.009989860390710963</v>
      </c>
      <c r="F366" s="272"/>
      <c r="G366" s="273"/>
      <c r="H366" s="216"/>
      <c r="J366" s="289">
        <f t="shared" si="19"/>
        <v>3999.7365</v>
      </c>
      <c r="L366" s="10">
        <f t="shared" si="20"/>
        <v>29.99802375</v>
      </c>
    </row>
    <row r="367" spans="1:12" ht="12.75" customHeight="1">
      <c r="A367" s="18">
        <v>4</v>
      </c>
      <c r="B367" s="211" t="s">
        <v>224</v>
      </c>
      <c r="C367" s="176">
        <v>4164.28225</v>
      </c>
      <c r="D367" s="176">
        <v>44.355999999999995</v>
      </c>
      <c r="E367" s="154">
        <f t="shared" si="18"/>
        <v>0.010651535447675284</v>
      </c>
      <c r="F367" s="272"/>
      <c r="G367" s="273"/>
      <c r="H367" s="216"/>
      <c r="J367" s="289">
        <f t="shared" si="19"/>
        <v>4119.92625</v>
      </c>
      <c r="L367" s="10">
        <f t="shared" si="20"/>
        <v>30.899446875000006</v>
      </c>
    </row>
    <row r="368" spans="1:12" ht="12.75" customHeight="1">
      <c r="A368" s="18">
        <v>5</v>
      </c>
      <c r="B368" s="211" t="s">
        <v>225</v>
      </c>
      <c r="C368" s="176">
        <v>3480.9375</v>
      </c>
      <c r="D368" s="176">
        <v>43.322</v>
      </c>
      <c r="E368" s="154">
        <f t="shared" si="18"/>
        <v>0.012445497800520695</v>
      </c>
      <c r="F368" s="272"/>
      <c r="G368" s="273"/>
      <c r="H368" s="216"/>
      <c r="J368" s="289">
        <f t="shared" si="19"/>
        <v>3437.6155</v>
      </c>
      <c r="L368" s="10">
        <f t="shared" si="20"/>
        <v>25.78211625</v>
      </c>
    </row>
    <row r="369" spans="1:12" ht="12.75" customHeight="1">
      <c r="A369" s="18">
        <v>6</v>
      </c>
      <c r="B369" s="211" t="s">
        <v>226</v>
      </c>
      <c r="C369" s="176">
        <v>1636.9706500000002</v>
      </c>
      <c r="D369" s="176">
        <v>59.233</v>
      </c>
      <c r="E369" s="154">
        <f t="shared" si="18"/>
        <v>0.036184521695608894</v>
      </c>
      <c r="F369" s="272"/>
      <c r="G369" s="273"/>
      <c r="H369" s="216"/>
      <c r="J369" s="289">
        <f t="shared" si="19"/>
        <v>1577.7376500000003</v>
      </c>
      <c r="L369" s="10">
        <f t="shared" si="20"/>
        <v>11.833032375000002</v>
      </c>
    </row>
    <row r="370" spans="1:12" ht="12.75" customHeight="1">
      <c r="A370" s="18">
        <v>7</v>
      </c>
      <c r="B370" s="211" t="s">
        <v>227</v>
      </c>
      <c r="C370" s="176">
        <v>1851.001</v>
      </c>
      <c r="D370" s="176">
        <v>29.57</v>
      </c>
      <c r="E370" s="154">
        <f t="shared" si="18"/>
        <v>0.01597513993779582</v>
      </c>
      <c r="F370" s="272"/>
      <c r="G370" s="273"/>
      <c r="H370" s="216"/>
      <c r="J370" s="289">
        <f t="shared" si="19"/>
        <v>1821.431</v>
      </c>
      <c r="L370" s="10">
        <f t="shared" si="20"/>
        <v>13.6607325</v>
      </c>
    </row>
    <row r="371" spans="1:12" ht="12.75" customHeight="1">
      <c r="A371" s="18">
        <v>8</v>
      </c>
      <c r="B371" s="211" t="s">
        <v>228</v>
      </c>
      <c r="C371" s="176">
        <v>2426.1400000000003</v>
      </c>
      <c r="D371" s="176">
        <v>31.4</v>
      </c>
      <c r="E371" s="154">
        <f t="shared" si="18"/>
        <v>0.012942369360383158</v>
      </c>
      <c r="F371" s="272"/>
      <c r="G371" s="273"/>
      <c r="H371" s="216"/>
      <c r="J371" s="289">
        <f t="shared" si="19"/>
        <v>2394.7400000000002</v>
      </c>
      <c r="L371" s="10">
        <f t="shared" si="20"/>
        <v>17.96055</v>
      </c>
    </row>
    <row r="372" spans="1:12" ht="12.75" customHeight="1">
      <c r="A372" s="18">
        <v>9</v>
      </c>
      <c r="B372" s="211" t="s">
        <v>229</v>
      </c>
      <c r="C372" s="176">
        <v>2304.86825</v>
      </c>
      <c r="D372" s="176">
        <v>42.91</v>
      </c>
      <c r="E372" s="154">
        <f t="shared" si="18"/>
        <v>0.018617116184406635</v>
      </c>
      <c r="F372" s="272"/>
      <c r="G372" s="273"/>
      <c r="H372" s="216"/>
      <c r="J372" s="289">
        <f t="shared" si="19"/>
        <v>2261.95825</v>
      </c>
      <c r="L372" s="10">
        <f t="shared" si="20"/>
        <v>16.964686875</v>
      </c>
    </row>
    <row r="373" spans="1:12" ht="12.75" customHeight="1">
      <c r="A373" s="18">
        <v>10</v>
      </c>
      <c r="B373" s="211" t="s">
        <v>230</v>
      </c>
      <c r="C373" s="176">
        <v>3147.9425</v>
      </c>
      <c r="D373" s="176">
        <v>44.04</v>
      </c>
      <c r="E373" s="154">
        <f t="shared" si="18"/>
        <v>0.01399009035266686</v>
      </c>
      <c r="F373" s="272"/>
      <c r="G373" s="273"/>
      <c r="H373" s="216"/>
      <c r="J373" s="289">
        <f t="shared" si="19"/>
        <v>3103.9025</v>
      </c>
      <c r="L373" s="10">
        <f t="shared" si="20"/>
        <v>23.27926875</v>
      </c>
    </row>
    <row r="374" spans="1:12" ht="12.75" customHeight="1">
      <c r="A374" s="18">
        <v>11</v>
      </c>
      <c r="B374" s="211" t="s">
        <v>231</v>
      </c>
      <c r="C374" s="176">
        <v>2074.6974999999998</v>
      </c>
      <c r="D374" s="176">
        <v>35.584999999999994</v>
      </c>
      <c r="E374" s="154">
        <f t="shared" si="18"/>
        <v>0.01715189804778769</v>
      </c>
      <c r="F374" s="272"/>
      <c r="G374" s="273"/>
      <c r="H374" s="216"/>
      <c r="J374" s="289">
        <f t="shared" si="19"/>
        <v>2039.1124999999997</v>
      </c>
      <c r="L374" s="10">
        <f t="shared" si="20"/>
        <v>15.293343749999998</v>
      </c>
    </row>
    <row r="375" spans="1:12" ht="12.75" customHeight="1">
      <c r="A375" s="18">
        <v>12</v>
      </c>
      <c r="B375" s="211" t="s">
        <v>232</v>
      </c>
      <c r="C375" s="176">
        <v>5553.22625</v>
      </c>
      <c r="D375" s="176">
        <v>28.610000000000003</v>
      </c>
      <c r="E375" s="154">
        <f t="shared" si="18"/>
        <v>0.005151960088065925</v>
      </c>
      <c r="F375" s="272"/>
      <c r="G375" s="273"/>
      <c r="H375" s="216"/>
      <c r="J375" s="289">
        <f t="shared" si="19"/>
        <v>5524.61625</v>
      </c>
      <c r="L375" s="10">
        <f t="shared" si="20"/>
        <v>41.434621875</v>
      </c>
    </row>
    <row r="376" spans="1:12" ht="12.75" customHeight="1">
      <c r="A376" s="18">
        <v>13</v>
      </c>
      <c r="B376" s="211" t="s">
        <v>233</v>
      </c>
      <c r="C376" s="176">
        <v>2957.95675</v>
      </c>
      <c r="D376" s="176">
        <v>42.39</v>
      </c>
      <c r="E376" s="154">
        <f t="shared" si="18"/>
        <v>0.014330838339674846</v>
      </c>
      <c r="F376" s="272"/>
      <c r="G376" s="273"/>
      <c r="H376" s="216"/>
      <c r="J376" s="289">
        <f t="shared" si="19"/>
        <v>2915.56675</v>
      </c>
      <c r="L376" s="10">
        <f t="shared" si="20"/>
        <v>21.866750625</v>
      </c>
    </row>
    <row r="377" spans="1:12" ht="12.75" customHeight="1">
      <c r="A377" s="18">
        <v>14</v>
      </c>
      <c r="B377" s="211" t="s">
        <v>234</v>
      </c>
      <c r="C377" s="176">
        <v>1945.0245</v>
      </c>
      <c r="D377" s="176">
        <v>108.3952</v>
      </c>
      <c r="E377" s="154">
        <f t="shared" si="18"/>
        <v>0.05572947795773267</v>
      </c>
      <c r="F377" s="272"/>
      <c r="G377" s="273"/>
      <c r="H377" s="216"/>
      <c r="J377" s="289">
        <f t="shared" si="19"/>
        <v>1836.6293</v>
      </c>
      <c r="L377" s="10">
        <f t="shared" si="20"/>
        <v>13.774719750000001</v>
      </c>
    </row>
    <row r="378" spans="1:12" ht="12.75" customHeight="1">
      <c r="A378" s="18">
        <v>15</v>
      </c>
      <c r="B378" s="211" t="s">
        <v>235</v>
      </c>
      <c r="C378" s="176">
        <v>863.7425</v>
      </c>
      <c r="D378" s="176">
        <v>74.35</v>
      </c>
      <c r="E378" s="154">
        <f t="shared" si="18"/>
        <v>0.0860788950410568</v>
      </c>
      <c r="F378" s="272"/>
      <c r="G378" s="273"/>
      <c r="H378" s="216"/>
      <c r="J378" s="289">
        <f t="shared" si="19"/>
        <v>789.3924999999999</v>
      </c>
      <c r="L378" s="10">
        <f t="shared" si="20"/>
        <v>5.92044375</v>
      </c>
    </row>
    <row r="379" spans="1:12" ht="12.75" customHeight="1">
      <c r="A379" s="18">
        <v>16</v>
      </c>
      <c r="B379" s="211" t="s">
        <v>236</v>
      </c>
      <c r="C379" s="176">
        <v>2995.5685</v>
      </c>
      <c r="D379" s="176">
        <v>86.16999999999999</v>
      </c>
      <c r="E379" s="154">
        <f t="shared" si="18"/>
        <v>0.028765825251534056</v>
      </c>
      <c r="F379" s="272"/>
      <c r="G379" s="273"/>
      <c r="H379" s="216"/>
      <c r="J379" s="289">
        <f t="shared" si="19"/>
        <v>2909.3985</v>
      </c>
      <c r="L379" s="10">
        <f t="shared" si="20"/>
        <v>21.82048875</v>
      </c>
    </row>
    <row r="380" spans="1:12" ht="12.75" customHeight="1">
      <c r="A380" s="18">
        <v>17</v>
      </c>
      <c r="B380" s="211" t="s">
        <v>237</v>
      </c>
      <c r="C380" s="176">
        <v>2094.33175</v>
      </c>
      <c r="D380" s="176">
        <v>33.33</v>
      </c>
      <c r="E380" s="154">
        <f t="shared" si="18"/>
        <v>0.015914384146637706</v>
      </c>
      <c r="F380" s="272"/>
      <c r="G380" s="273"/>
      <c r="H380" s="216"/>
      <c r="J380" s="289">
        <f t="shared" si="19"/>
        <v>2061.00175</v>
      </c>
      <c r="L380" s="10">
        <f t="shared" si="20"/>
        <v>15.457513125</v>
      </c>
    </row>
    <row r="381" spans="1:12" ht="12.75" customHeight="1">
      <c r="A381" s="18">
        <v>18</v>
      </c>
      <c r="B381" s="211" t="s">
        <v>238</v>
      </c>
      <c r="C381" s="176">
        <v>3293.56025</v>
      </c>
      <c r="D381" s="176">
        <v>73.41</v>
      </c>
      <c r="E381" s="154">
        <f t="shared" si="18"/>
        <v>0.022288950080691556</v>
      </c>
      <c r="F381" s="272"/>
      <c r="G381" s="273"/>
      <c r="H381" s="216"/>
      <c r="J381" s="289">
        <f t="shared" si="19"/>
        <v>3220.15025</v>
      </c>
      <c r="L381" s="10">
        <f t="shared" si="20"/>
        <v>24.151126875</v>
      </c>
    </row>
    <row r="382" spans="1:12" ht="12.75" customHeight="1">
      <c r="A382" s="18">
        <v>19</v>
      </c>
      <c r="B382" s="211" t="s">
        <v>239</v>
      </c>
      <c r="C382" s="176">
        <v>1818.32425</v>
      </c>
      <c r="D382" s="176">
        <v>51.562</v>
      </c>
      <c r="E382" s="154">
        <f t="shared" si="18"/>
        <v>0.02835687859302322</v>
      </c>
      <c r="F382" s="272"/>
      <c r="G382" s="273"/>
      <c r="H382" s="216"/>
      <c r="J382" s="289">
        <f t="shared" si="19"/>
        <v>1766.76225</v>
      </c>
      <c r="L382" s="10">
        <f t="shared" si="20"/>
        <v>13.250716875</v>
      </c>
    </row>
    <row r="383" spans="1:12" ht="12.75" customHeight="1">
      <c r="A383" s="18">
        <v>20</v>
      </c>
      <c r="B383" s="211" t="s">
        <v>240</v>
      </c>
      <c r="C383" s="176">
        <v>3637.0715</v>
      </c>
      <c r="D383" s="176">
        <v>79.406</v>
      </c>
      <c r="E383" s="154">
        <f t="shared" si="18"/>
        <v>0.021832400050425187</v>
      </c>
      <c r="F383" s="272"/>
      <c r="G383" s="273"/>
      <c r="H383" s="216"/>
      <c r="J383" s="289">
        <f t="shared" si="19"/>
        <v>3557.6655</v>
      </c>
      <c r="L383" s="10">
        <f t="shared" si="20"/>
        <v>26.68249125</v>
      </c>
    </row>
    <row r="384" spans="1:12" ht="12.75" customHeight="1">
      <c r="A384" s="18">
        <v>21</v>
      </c>
      <c r="B384" s="211" t="s">
        <v>241</v>
      </c>
      <c r="C384" s="176">
        <v>1214.7385</v>
      </c>
      <c r="D384" s="176">
        <v>25.39</v>
      </c>
      <c r="E384" s="154">
        <f t="shared" si="18"/>
        <v>0.02090161792023551</v>
      </c>
      <c r="F384" s="272"/>
      <c r="G384" s="273"/>
      <c r="H384" s="216"/>
      <c r="J384" s="289">
        <f t="shared" si="19"/>
        <v>1189.3484999999998</v>
      </c>
      <c r="L384" s="10">
        <f t="shared" si="20"/>
        <v>8.920113749999999</v>
      </c>
    </row>
    <row r="385" spans="1:12" ht="12.75" customHeight="1">
      <c r="A385" s="18">
        <v>22</v>
      </c>
      <c r="B385" s="211" t="s">
        <v>242</v>
      </c>
      <c r="C385" s="176">
        <v>1999.4740000000002</v>
      </c>
      <c r="D385" s="176">
        <v>36.565</v>
      </c>
      <c r="E385" s="154">
        <f t="shared" si="18"/>
        <v>0.01828730956241491</v>
      </c>
      <c r="F385" s="272"/>
      <c r="G385" s="273"/>
      <c r="H385" s="216"/>
      <c r="J385" s="289">
        <f t="shared" si="19"/>
        <v>1962.909</v>
      </c>
      <c r="L385" s="10">
        <f t="shared" si="20"/>
        <v>14.7218175</v>
      </c>
    </row>
    <row r="386" spans="1:12" ht="12.75" customHeight="1">
      <c r="A386" s="18">
        <v>23</v>
      </c>
      <c r="B386" s="211" t="s">
        <v>243</v>
      </c>
      <c r="C386" s="176">
        <v>4533.58475</v>
      </c>
      <c r="D386" s="176">
        <v>26.8</v>
      </c>
      <c r="E386" s="154">
        <f t="shared" si="18"/>
        <v>0.005911436860202074</v>
      </c>
      <c r="F386" s="272"/>
      <c r="G386" s="273"/>
      <c r="H386" s="216"/>
      <c r="J386" s="289">
        <f t="shared" si="19"/>
        <v>4506.78475</v>
      </c>
      <c r="L386" s="10">
        <f t="shared" si="20"/>
        <v>33.800885625</v>
      </c>
    </row>
    <row r="387" spans="1:12" ht="12.75" customHeight="1">
      <c r="A387" s="18">
        <v>24</v>
      </c>
      <c r="B387" s="211" t="s">
        <v>244</v>
      </c>
      <c r="C387" s="176">
        <v>2994.40525</v>
      </c>
      <c r="D387" s="176">
        <v>64.11</v>
      </c>
      <c r="E387" s="154">
        <f t="shared" si="18"/>
        <v>0.02140992773105778</v>
      </c>
      <c r="F387" s="272"/>
      <c r="G387" s="273"/>
      <c r="H387" s="216"/>
      <c r="J387" s="289">
        <f t="shared" si="19"/>
        <v>2930.2952499999997</v>
      </c>
      <c r="L387" s="10">
        <f t="shared" si="20"/>
        <v>21.977214374999996</v>
      </c>
    </row>
    <row r="388" spans="1:12" ht="12.75" customHeight="1">
      <c r="A388" s="18">
        <v>25</v>
      </c>
      <c r="B388" s="211" t="s">
        <v>245</v>
      </c>
      <c r="C388" s="176">
        <v>5565.129</v>
      </c>
      <c r="D388" s="176">
        <v>102.11000000000001</v>
      </c>
      <c r="E388" s="154">
        <f t="shared" si="18"/>
        <v>0.01834818204573515</v>
      </c>
      <c r="F388" s="272"/>
      <c r="G388" s="273"/>
      <c r="H388" s="216"/>
      <c r="J388" s="289">
        <f t="shared" si="19"/>
        <v>5463.019</v>
      </c>
      <c r="L388" s="10">
        <f t="shared" si="20"/>
        <v>40.9726425</v>
      </c>
    </row>
    <row r="389" spans="1:12" ht="12.75" customHeight="1">
      <c r="A389" s="18">
        <v>26</v>
      </c>
      <c r="B389" s="211" t="s">
        <v>246</v>
      </c>
      <c r="C389" s="176">
        <v>7138.7595</v>
      </c>
      <c r="D389" s="176">
        <v>77.29</v>
      </c>
      <c r="E389" s="154">
        <f t="shared" si="18"/>
        <v>0.010826811016675937</v>
      </c>
      <c r="F389" s="272"/>
      <c r="G389" s="273"/>
      <c r="H389" s="216"/>
      <c r="J389" s="289">
        <f t="shared" si="19"/>
        <v>7061.4695</v>
      </c>
      <c r="L389" s="10">
        <f t="shared" si="20"/>
        <v>52.96102125</v>
      </c>
    </row>
    <row r="390" spans="1:12" ht="12.75" customHeight="1">
      <c r="A390" s="18">
        <v>27</v>
      </c>
      <c r="B390" s="211" t="s">
        <v>247</v>
      </c>
      <c r="C390" s="176">
        <v>6089.202499999999</v>
      </c>
      <c r="D390" s="176">
        <v>34.08</v>
      </c>
      <c r="E390" s="154">
        <f t="shared" si="18"/>
        <v>0.005596792026542063</v>
      </c>
      <c r="F390" s="272"/>
      <c r="G390" s="273"/>
      <c r="H390" s="216"/>
      <c r="J390" s="289">
        <f t="shared" si="19"/>
        <v>6055.1224999999995</v>
      </c>
      <c r="L390" s="10">
        <f t="shared" si="20"/>
        <v>45.41341875</v>
      </c>
    </row>
    <row r="391" spans="1:12" ht="12.75" customHeight="1">
      <c r="A391" s="18">
        <v>28</v>
      </c>
      <c r="B391" s="211" t="s">
        <v>248</v>
      </c>
      <c r="C391" s="176">
        <v>6759.81025</v>
      </c>
      <c r="D391" s="176">
        <v>50.93000000000001</v>
      </c>
      <c r="E391" s="154">
        <f t="shared" si="18"/>
        <v>0.007534235151053242</v>
      </c>
      <c r="F391" s="272"/>
      <c r="G391" s="273"/>
      <c r="H391" s="216"/>
      <c r="J391" s="289">
        <f t="shared" si="19"/>
        <v>6708.88025</v>
      </c>
      <c r="L391" s="10">
        <f t="shared" si="20"/>
        <v>50.316601875</v>
      </c>
    </row>
    <row r="392" spans="1:12" ht="12.75" customHeight="1">
      <c r="A392" s="18">
        <v>29</v>
      </c>
      <c r="B392" s="211" t="s">
        <v>249</v>
      </c>
      <c r="C392" s="176">
        <v>4407.284</v>
      </c>
      <c r="D392" s="176">
        <v>125.85</v>
      </c>
      <c r="E392" s="154">
        <f t="shared" si="18"/>
        <v>0.02855500122070645</v>
      </c>
      <c r="F392" s="272"/>
      <c r="G392" s="273"/>
      <c r="H392" s="216"/>
      <c r="J392" s="289">
        <f t="shared" si="19"/>
        <v>4281.433999999999</v>
      </c>
      <c r="L392" s="10">
        <f t="shared" si="20"/>
        <v>32.110755</v>
      </c>
    </row>
    <row r="393" spans="1:12" ht="12.75" customHeight="1">
      <c r="A393" s="18">
        <v>30</v>
      </c>
      <c r="B393" s="211" t="s">
        <v>250</v>
      </c>
      <c r="C393" s="176">
        <v>5986.559499999999</v>
      </c>
      <c r="D393" s="176">
        <v>111.48</v>
      </c>
      <c r="E393" s="154">
        <f t="shared" si="18"/>
        <v>0.0186217141915987</v>
      </c>
      <c r="F393" s="272"/>
      <c r="G393" s="273"/>
      <c r="H393" s="216"/>
      <c r="J393" s="289">
        <f t="shared" si="19"/>
        <v>5875.0795</v>
      </c>
      <c r="L393" s="10">
        <f t="shared" si="20"/>
        <v>44.06309625</v>
      </c>
    </row>
    <row r="394" spans="1:12" ht="12.75" customHeight="1">
      <c r="A394" s="18">
        <v>31</v>
      </c>
      <c r="B394" s="211" t="s">
        <v>251</v>
      </c>
      <c r="C394" s="176">
        <v>7515.687749999999</v>
      </c>
      <c r="D394" s="176">
        <v>129.81619999999998</v>
      </c>
      <c r="E394" s="154">
        <f t="shared" si="18"/>
        <v>0.017272697365587068</v>
      </c>
      <c r="F394" s="272"/>
      <c r="G394" s="273"/>
      <c r="H394" s="216"/>
      <c r="J394" s="289">
        <f t="shared" si="19"/>
        <v>7385.871549999999</v>
      </c>
      <c r="L394" s="10">
        <f t="shared" si="20"/>
        <v>55.394036625</v>
      </c>
    </row>
    <row r="395" spans="1:12" ht="12.75" customHeight="1">
      <c r="A395" s="18">
        <v>32</v>
      </c>
      <c r="B395" s="211" t="s">
        <v>252</v>
      </c>
      <c r="C395" s="176">
        <v>4068.3082499999996</v>
      </c>
      <c r="D395" s="176">
        <v>55.47</v>
      </c>
      <c r="E395" s="154">
        <f t="shared" si="18"/>
        <v>0.01363466005802289</v>
      </c>
      <c r="F395" s="272"/>
      <c r="G395" s="273"/>
      <c r="H395" s="216"/>
      <c r="J395" s="289">
        <f t="shared" si="19"/>
        <v>4012.83825</v>
      </c>
      <c r="L395" s="10">
        <f t="shared" si="20"/>
        <v>30.096286875</v>
      </c>
    </row>
    <row r="396" spans="1:12" ht="12.75" customHeight="1">
      <c r="A396" s="18">
        <v>33</v>
      </c>
      <c r="B396" s="211" t="s">
        <v>253</v>
      </c>
      <c r="C396" s="176">
        <v>6054.1465</v>
      </c>
      <c r="D396" s="176">
        <v>47.510000000000005</v>
      </c>
      <c r="E396" s="154">
        <f t="shared" si="18"/>
        <v>0.007847514096330508</v>
      </c>
      <c r="F396" s="272"/>
      <c r="G396" s="273"/>
      <c r="H396" s="216"/>
      <c r="J396" s="289">
        <f t="shared" si="19"/>
        <v>6006.6365</v>
      </c>
      <c r="L396" s="10">
        <f t="shared" si="20"/>
        <v>45.04977375</v>
      </c>
    </row>
    <row r="397" spans="1:12" ht="12.75" customHeight="1">
      <c r="A397" s="18">
        <v>34</v>
      </c>
      <c r="B397" s="211" t="s">
        <v>254</v>
      </c>
      <c r="C397" s="176">
        <v>4162.1085</v>
      </c>
      <c r="D397" s="176">
        <v>25.5</v>
      </c>
      <c r="E397" s="154">
        <f t="shared" si="18"/>
        <v>0.006126702367321755</v>
      </c>
      <c r="F397" s="272"/>
      <c r="G397" s="273"/>
      <c r="H397" s="216"/>
      <c r="J397" s="289">
        <f t="shared" si="19"/>
        <v>4136.6085</v>
      </c>
      <c r="L397" s="10">
        <f t="shared" si="20"/>
        <v>31.02456375</v>
      </c>
    </row>
    <row r="398" spans="1:12" ht="12.75" customHeight="1">
      <c r="A398" s="34"/>
      <c r="B398" s="1" t="s">
        <v>27</v>
      </c>
      <c r="C398" s="177">
        <v>124874.7964</v>
      </c>
      <c r="D398" s="177">
        <v>1938.0804000000003</v>
      </c>
      <c r="E398" s="153">
        <f t="shared" si="18"/>
        <v>0.015520188667951256</v>
      </c>
      <c r="F398" s="272"/>
      <c r="G398" s="273"/>
      <c r="H398" s="216"/>
      <c r="J398" s="289">
        <f t="shared" si="19"/>
        <v>122936.716</v>
      </c>
      <c r="L398" s="10">
        <f t="shared" si="20"/>
        <v>922.02537</v>
      </c>
    </row>
    <row r="399" spans="1:8" ht="14.25">
      <c r="A399" s="40"/>
      <c r="B399" s="2"/>
      <c r="C399" s="65"/>
      <c r="D399" s="26"/>
      <c r="E399" s="66"/>
      <c r="F399" s="274"/>
      <c r="G399" s="275"/>
      <c r="H399" s="274"/>
    </row>
    <row r="400" spans="1:8" ht="14.25">
      <c r="A400" s="40"/>
      <c r="B400" s="2"/>
      <c r="C400" s="65"/>
      <c r="D400" s="26"/>
      <c r="E400" s="66"/>
      <c r="F400" s="26"/>
      <c r="G400" s="65"/>
      <c r="H400" s="26"/>
    </row>
    <row r="401" spans="1:7" ht="14.25">
      <c r="A401" s="9" t="s">
        <v>168</v>
      </c>
      <c r="B401" s="48"/>
      <c r="C401" s="58"/>
      <c r="D401" s="48"/>
      <c r="E401" s="48"/>
      <c r="F401" s="48"/>
      <c r="G401" s="48"/>
    </row>
    <row r="402" spans="1:5" ht="14.25">
      <c r="A402" s="48"/>
      <c r="B402" s="48"/>
      <c r="C402" s="48"/>
      <c r="D402" s="48"/>
      <c r="E402" s="59" t="s">
        <v>98</v>
      </c>
    </row>
    <row r="403" spans="1:7" ht="52.5" customHeight="1">
      <c r="A403" s="60" t="s">
        <v>37</v>
      </c>
      <c r="B403" s="60" t="s">
        <v>38</v>
      </c>
      <c r="C403" s="61" t="s">
        <v>174</v>
      </c>
      <c r="D403" s="62" t="s">
        <v>160</v>
      </c>
      <c r="E403" s="61" t="s">
        <v>169</v>
      </c>
      <c r="F403" s="63"/>
      <c r="G403" s="64"/>
    </row>
    <row r="404" spans="1:7" ht="12.75" customHeight="1">
      <c r="A404" s="60">
        <v>1</v>
      </c>
      <c r="B404" s="60">
        <v>2</v>
      </c>
      <c r="C404" s="61">
        <v>3</v>
      </c>
      <c r="D404" s="62">
        <v>4</v>
      </c>
      <c r="E404" s="61">
        <v>5</v>
      </c>
      <c r="F404" s="63"/>
      <c r="G404" s="64"/>
    </row>
    <row r="405" spans="1:7" ht="12.75" customHeight="1">
      <c r="A405" s="18">
        <v>1</v>
      </c>
      <c r="B405" s="211" t="s">
        <v>221</v>
      </c>
      <c r="C405" s="176">
        <v>2545.2554499999997</v>
      </c>
      <c r="D405" s="287">
        <v>10.606862047999925</v>
      </c>
      <c r="E405" s="155">
        <f aca="true" t="shared" si="21" ref="E405:E439">D405/C405</f>
        <v>0.004167307469275796</v>
      </c>
      <c r="F405" s="149"/>
      <c r="G405" s="31"/>
    </row>
    <row r="406" spans="1:7" ht="12.75" customHeight="1">
      <c r="A406" s="18">
        <v>2</v>
      </c>
      <c r="B406" s="211" t="s">
        <v>222</v>
      </c>
      <c r="C406" s="176">
        <v>3554.6003</v>
      </c>
      <c r="D406" s="287">
        <v>33.35027184000023</v>
      </c>
      <c r="E406" s="155">
        <f t="shared" si="21"/>
        <v>0.009382284652370123</v>
      </c>
      <c r="F406" s="149"/>
      <c r="G406" s="31"/>
    </row>
    <row r="407" spans="1:7" ht="12.75" customHeight="1">
      <c r="A407" s="18">
        <v>3</v>
      </c>
      <c r="B407" s="211" t="s">
        <v>223</v>
      </c>
      <c r="C407" s="176">
        <v>4040.0965</v>
      </c>
      <c r="D407" s="287">
        <v>28.7800000000002</v>
      </c>
      <c r="E407" s="155">
        <f t="shared" si="21"/>
        <v>0.00712359222112645</v>
      </c>
      <c r="F407" s="149"/>
      <c r="G407" s="31"/>
    </row>
    <row r="408" spans="1:7" ht="12.75" customHeight="1">
      <c r="A408" s="18">
        <v>4</v>
      </c>
      <c r="B408" s="211" t="s">
        <v>224</v>
      </c>
      <c r="C408" s="176">
        <v>4164.28225</v>
      </c>
      <c r="D408" s="287">
        <v>17.996184240000275</v>
      </c>
      <c r="E408" s="155">
        <f t="shared" si="21"/>
        <v>0.0043215572719645205</v>
      </c>
      <c r="F408" s="149"/>
      <c r="G408" s="31"/>
    </row>
    <row r="409" spans="1:7" ht="12.75" customHeight="1">
      <c r="A409" s="18">
        <v>5</v>
      </c>
      <c r="B409" s="211" t="s">
        <v>225</v>
      </c>
      <c r="C409" s="176">
        <v>3480.9375</v>
      </c>
      <c r="D409" s="287">
        <v>27.703500000000304</v>
      </c>
      <c r="E409" s="155">
        <f t="shared" si="21"/>
        <v>0.007958631834096504</v>
      </c>
      <c r="F409" s="149"/>
      <c r="G409" s="31"/>
    </row>
    <row r="410" spans="1:7" ht="12.75" customHeight="1">
      <c r="A410" s="18">
        <v>6</v>
      </c>
      <c r="B410" s="211" t="s">
        <v>226</v>
      </c>
      <c r="C410" s="176">
        <v>1636.9706500000002</v>
      </c>
      <c r="D410" s="287">
        <v>26.54099999999994</v>
      </c>
      <c r="E410" s="155">
        <f t="shared" si="21"/>
        <v>0.016213485562493093</v>
      </c>
      <c r="F410" s="149"/>
      <c r="G410" s="31"/>
    </row>
    <row r="411" spans="1:7" ht="12.75" customHeight="1">
      <c r="A411" s="18">
        <v>7</v>
      </c>
      <c r="B411" s="211" t="s">
        <v>227</v>
      </c>
      <c r="C411" s="176">
        <v>1851.001</v>
      </c>
      <c r="D411" s="287">
        <v>30.328499999999963</v>
      </c>
      <c r="E411" s="155">
        <f t="shared" si="21"/>
        <v>0.016384918214522825</v>
      </c>
      <c r="F411" s="149"/>
      <c r="G411" s="31"/>
    </row>
    <row r="412" spans="1:7" ht="12.75" customHeight="1">
      <c r="A412" s="18">
        <v>8</v>
      </c>
      <c r="B412" s="211" t="s">
        <v>228</v>
      </c>
      <c r="C412" s="176">
        <v>2426.1400000000003</v>
      </c>
      <c r="D412" s="287">
        <v>29.615999999999985</v>
      </c>
      <c r="E412" s="155">
        <f t="shared" si="21"/>
        <v>0.01220704493557667</v>
      </c>
      <c r="F412" s="149"/>
      <c r="G412" s="31"/>
    </row>
    <row r="413" spans="1:7" ht="12.75" customHeight="1">
      <c r="A413" s="18">
        <v>9</v>
      </c>
      <c r="B413" s="211" t="s">
        <v>229</v>
      </c>
      <c r="C413" s="176">
        <v>2304.86825</v>
      </c>
      <c r="D413" s="287">
        <v>23.002380000000358</v>
      </c>
      <c r="E413" s="155">
        <f t="shared" si="21"/>
        <v>0.009979910999251414</v>
      </c>
      <c r="F413" s="149"/>
      <c r="G413" s="31"/>
    </row>
    <row r="414" spans="1:7" ht="12.75" customHeight="1">
      <c r="A414" s="18">
        <v>10</v>
      </c>
      <c r="B414" s="211" t="s">
        <v>230</v>
      </c>
      <c r="C414" s="176">
        <v>3147.9425</v>
      </c>
      <c r="D414" s="287">
        <v>12.675500000000056</v>
      </c>
      <c r="E414" s="155">
        <f t="shared" si="21"/>
        <v>0.004026598325731825</v>
      </c>
      <c r="F414" s="149"/>
      <c r="G414" s="31"/>
    </row>
    <row r="415" spans="1:7" ht="12.75" customHeight="1">
      <c r="A415" s="18">
        <v>11</v>
      </c>
      <c r="B415" s="211" t="s">
        <v>231</v>
      </c>
      <c r="C415" s="176">
        <v>2074.6974999999998</v>
      </c>
      <c r="D415" s="287">
        <v>31.140000000000327</v>
      </c>
      <c r="E415" s="155">
        <f t="shared" si="21"/>
        <v>0.015009417035495696</v>
      </c>
      <c r="F415" s="149"/>
      <c r="G415" s="31"/>
    </row>
    <row r="416" spans="1:7" ht="12.75" customHeight="1">
      <c r="A416" s="18">
        <v>12</v>
      </c>
      <c r="B416" s="211" t="s">
        <v>232</v>
      </c>
      <c r="C416" s="176">
        <v>5553.22625</v>
      </c>
      <c r="D416" s="287">
        <v>59.46499999999969</v>
      </c>
      <c r="E416" s="155">
        <f t="shared" si="21"/>
        <v>0.010708189676226445</v>
      </c>
      <c r="F416" s="149"/>
      <c r="G416" s="31"/>
    </row>
    <row r="417" spans="1:7" ht="12.75" customHeight="1">
      <c r="A417" s="18">
        <v>13</v>
      </c>
      <c r="B417" s="211" t="s">
        <v>233</v>
      </c>
      <c r="C417" s="176">
        <v>2957.95675</v>
      </c>
      <c r="D417" s="287">
        <v>13.776899999999841</v>
      </c>
      <c r="E417" s="155">
        <f t="shared" si="21"/>
        <v>0.004657573171074879</v>
      </c>
      <c r="F417" s="149"/>
      <c r="G417" s="31"/>
    </row>
    <row r="418" spans="1:7" ht="12.75" customHeight="1">
      <c r="A418" s="18">
        <v>14</v>
      </c>
      <c r="B418" s="211" t="s">
        <v>234</v>
      </c>
      <c r="C418" s="176">
        <v>1945.0245</v>
      </c>
      <c r="D418" s="287">
        <v>0.5932000000000244</v>
      </c>
      <c r="E418" s="155">
        <f t="shared" si="21"/>
        <v>0.00030498330483756084</v>
      </c>
      <c r="F418" s="149"/>
      <c r="G418" s="31"/>
    </row>
    <row r="419" spans="1:7" ht="12.75" customHeight="1">
      <c r="A419" s="18">
        <v>15</v>
      </c>
      <c r="B419" s="211" t="s">
        <v>235</v>
      </c>
      <c r="C419" s="176">
        <v>863.7425</v>
      </c>
      <c r="D419" s="287">
        <v>23.10194053999993</v>
      </c>
      <c r="E419" s="155">
        <f t="shared" si="21"/>
        <v>0.02674632837911754</v>
      </c>
      <c r="F419" s="149"/>
      <c r="G419" s="31"/>
    </row>
    <row r="420" spans="1:7" ht="12.75" customHeight="1">
      <c r="A420" s="18">
        <v>16</v>
      </c>
      <c r="B420" s="211" t="s">
        <v>236</v>
      </c>
      <c r="C420" s="176">
        <v>2995.5685</v>
      </c>
      <c r="D420" s="287">
        <v>33.38384999999971</v>
      </c>
      <c r="E420" s="155">
        <f t="shared" si="21"/>
        <v>0.011144412154153615</v>
      </c>
      <c r="F420" s="149"/>
      <c r="G420" s="31"/>
    </row>
    <row r="421" spans="1:7" ht="12.75" customHeight="1">
      <c r="A421" s="18">
        <v>17</v>
      </c>
      <c r="B421" s="211" t="s">
        <v>237</v>
      </c>
      <c r="C421" s="176">
        <v>2094.33175</v>
      </c>
      <c r="D421" s="287">
        <v>9.444000000000074</v>
      </c>
      <c r="E421" s="155">
        <f t="shared" si="21"/>
        <v>0.004509314247850215</v>
      </c>
      <c r="F421" s="149"/>
      <c r="G421" s="31"/>
    </row>
    <row r="422" spans="1:7" ht="12.75" customHeight="1">
      <c r="A422" s="18">
        <v>18</v>
      </c>
      <c r="B422" s="211" t="s">
        <v>238</v>
      </c>
      <c r="C422" s="176">
        <v>3293.56025</v>
      </c>
      <c r="D422" s="287">
        <v>5.966999999999871</v>
      </c>
      <c r="E422" s="155">
        <f t="shared" si="21"/>
        <v>0.0018117172746421964</v>
      </c>
      <c r="F422" s="149"/>
      <c r="G422" s="31"/>
    </row>
    <row r="423" spans="1:7" ht="12.75" customHeight="1">
      <c r="A423" s="18">
        <v>19</v>
      </c>
      <c r="B423" s="211" t="s">
        <v>239</v>
      </c>
      <c r="C423" s="176">
        <v>1818.32425</v>
      </c>
      <c r="D423" s="287">
        <v>33.08840000000009</v>
      </c>
      <c r="E423" s="155">
        <f t="shared" si="21"/>
        <v>0.01819719447727769</v>
      </c>
      <c r="F423" s="149"/>
      <c r="G423" s="31"/>
    </row>
    <row r="424" spans="1:7" ht="12.75" customHeight="1">
      <c r="A424" s="18">
        <v>20</v>
      </c>
      <c r="B424" s="211" t="s">
        <v>240</v>
      </c>
      <c r="C424" s="176">
        <v>3637.0715</v>
      </c>
      <c r="D424" s="287">
        <v>34.69800000000009</v>
      </c>
      <c r="E424" s="155">
        <f t="shared" si="21"/>
        <v>0.009540092901665555</v>
      </c>
      <c r="F424" s="149"/>
      <c r="G424" s="31" t="s">
        <v>12</v>
      </c>
    </row>
    <row r="425" spans="1:7" ht="12.75" customHeight="1">
      <c r="A425" s="18">
        <v>21</v>
      </c>
      <c r="B425" s="211" t="s">
        <v>241</v>
      </c>
      <c r="C425" s="176">
        <v>1214.7385</v>
      </c>
      <c r="D425" s="287">
        <v>22.309000000000083</v>
      </c>
      <c r="E425" s="155">
        <f t="shared" si="21"/>
        <v>0.018365269562132167</v>
      </c>
      <c r="F425" s="149"/>
      <c r="G425" s="31"/>
    </row>
    <row r="426" spans="1:7" ht="12.75" customHeight="1">
      <c r="A426" s="18">
        <v>22</v>
      </c>
      <c r="B426" s="211" t="s">
        <v>242</v>
      </c>
      <c r="C426" s="176">
        <v>1999.4740000000002</v>
      </c>
      <c r="D426" s="287">
        <v>23.42489999999998</v>
      </c>
      <c r="E426" s="155">
        <f t="shared" si="21"/>
        <v>0.011715531184701566</v>
      </c>
      <c r="F426" s="149"/>
      <c r="G426" s="31"/>
    </row>
    <row r="427" spans="1:7" ht="12.75" customHeight="1">
      <c r="A427" s="18">
        <v>23</v>
      </c>
      <c r="B427" s="211" t="s">
        <v>243</v>
      </c>
      <c r="C427" s="176">
        <v>4533.58475</v>
      </c>
      <c r="D427" s="287">
        <v>34.86100000000033</v>
      </c>
      <c r="E427" s="155">
        <f t="shared" si="21"/>
        <v>0.007689500014309941</v>
      </c>
      <c r="F427" s="149"/>
      <c r="G427" s="31"/>
    </row>
    <row r="428" spans="1:7" ht="12.75" customHeight="1">
      <c r="A428" s="18">
        <v>24</v>
      </c>
      <c r="B428" s="211" t="s">
        <v>244</v>
      </c>
      <c r="C428" s="176">
        <v>2994.40525</v>
      </c>
      <c r="D428" s="287">
        <v>25.61543900000015</v>
      </c>
      <c r="E428" s="155">
        <f t="shared" si="21"/>
        <v>0.008554432971288757</v>
      </c>
      <c r="F428" s="149"/>
      <c r="G428" s="31"/>
    </row>
    <row r="429" spans="1:7" ht="12.75" customHeight="1">
      <c r="A429" s="18">
        <v>25</v>
      </c>
      <c r="B429" s="211" t="s">
        <v>245</v>
      </c>
      <c r="C429" s="176">
        <v>5565.129</v>
      </c>
      <c r="D429" s="287">
        <v>9.934966444945076</v>
      </c>
      <c r="E429" s="155">
        <f t="shared" si="21"/>
        <v>0.0017852176373530741</v>
      </c>
      <c r="F429" s="149"/>
      <c r="G429" s="31"/>
    </row>
    <row r="430" spans="1:7" ht="12.75" customHeight="1">
      <c r="A430" s="18">
        <v>26</v>
      </c>
      <c r="B430" s="211" t="s">
        <v>246</v>
      </c>
      <c r="C430" s="176">
        <v>7138.7595</v>
      </c>
      <c r="D430" s="287">
        <v>27.94699999999966</v>
      </c>
      <c r="E430" s="155">
        <f t="shared" si="21"/>
        <v>0.003914825818127038</v>
      </c>
      <c r="F430" s="149"/>
      <c r="G430" s="31"/>
    </row>
    <row r="431" spans="1:7" ht="12.75" customHeight="1">
      <c r="A431" s="18">
        <v>27</v>
      </c>
      <c r="B431" s="211" t="s">
        <v>247</v>
      </c>
      <c r="C431" s="176">
        <v>6089.202499999999</v>
      </c>
      <c r="D431" s="287">
        <v>28.04000000000042</v>
      </c>
      <c r="E431" s="155">
        <f t="shared" si="21"/>
        <v>0.004604872312917894</v>
      </c>
      <c r="F431" s="149"/>
      <c r="G431" s="31"/>
    </row>
    <row r="432" spans="1:7" ht="12.75" customHeight="1">
      <c r="A432" s="18">
        <v>28</v>
      </c>
      <c r="B432" s="211" t="s">
        <v>248</v>
      </c>
      <c r="C432" s="176">
        <v>6759.81025</v>
      </c>
      <c r="D432" s="287">
        <v>18.772999999999683</v>
      </c>
      <c r="E432" s="155">
        <f t="shared" si="21"/>
        <v>0.00277714895917377</v>
      </c>
      <c r="F432" s="149"/>
      <c r="G432" s="31"/>
    </row>
    <row r="433" spans="1:7" ht="12.75" customHeight="1">
      <c r="A433" s="18">
        <v>29</v>
      </c>
      <c r="B433" s="211" t="s">
        <v>249</v>
      </c>
      <c r="C433" s="176">
        <v>4407.284</v>
      </c>
      <c r="D433" s="287">
        <v>34.69699999999989</v>
      </c>
      <c r="E433" s="155">
        <f t="shared" si="21"/>
        <v>0.007872649005600703</v>
      </c>
      <c r="F433" s="149"/>
      <c r="G433" s="31"/>
    </row>
    <row r="434" spans="1:7" ht="12.75" customHeight="1">
      <c r="A434" s="18">
        <v>30</v>
      </c>
      <c r="B434" s="211" t="s">
        <v>250</v>
      </c>
      <c r="C434" s="176">
        <v>5986.559499999999</v>
      </c>
      <c r="D434" s="287">
        <v>28.82400000000007</v>
      </c>
      <c r="E434" s="155">
        <f t="shared" si="21"/>
        <v>0.004814785520798728</v>
      </c>
      <c r="F434" s="149"/>
      <c r="G434" s="31"/>
    </row>
    <row r="435" spans="1:7" ht="12.75" customHeight="1">
      <c r="A435" s="18">
        <v>31</v>
      </c>
      <c r="B435" s="211" t="s">
        <v>251</v>
      </c>
      <c r="C435" s="176">
        <v>7515.687749999999</v>
      </c>
      <c r="D435" s="287">
        <v>17.640000000000327</v>
      </c>
      <c r="E435" s="155">
        <f t="shared" si="21"/>
        <v>0.0023470905906116616</v>
      </c>
      <c r="F435" s="149"/>
      <c r="G435" s="31"/>
    </row>
    <row r="436" spans="1:7" ht="12.75" customHeight="1">
      <c r="A436" s="18">
        <v>32</v>
      </c>
      <c r="B436" s="211" t="s">
        <v>252</v>
      </c>
      <c r="C436" s="176">
        <v>4068.3082499999996</v>
      </c>
      <c r="D436" s="287">
        <v>48.37100000000032</v>
      </c>
      <c r="E436" s="155">
        <f t="shared" si="21"/>
        <v>0.01188970870139949</v>
      </c>
      <c r="F436" s="149"/>
      <c r="G436" s="31" t="s">
        <v>12</v>
      </c>
    </row>
    <row r="437" spans="1:7" ht="12.75" customHeight="1">
      <c r="A437" s="18">
        <v>33</v>
      </c>
      <c r="B437" s="211" t="s">
        <v>253</v>
      </c>
      <c r="C437" s="176">
        <v>6054.1465</v>
      </c>
      <c r="D437" s="287">
        <v>12.647999999999229</v>
      </c>
      <c r="E437" s="155">
        <f t="shared" si="21"/>
        <v>0.0020891466699722626</v>
      </c>
      <c r="F437" s="149"/>
      <c r="G437" s="31"/>
    </row>
    <row r="438" spans="1:7" ht="12.75" customHeight="1">
      <c r="A438" s="18">
        <v>34</v>
      </c>
      <c r="B438" s="211" t="s">
        <v>254</v>
      </c>
      <c r="C438" s="176">
        <v>4162.1085</v>
      </c>
      <c r="D438" s="287">
        <v>25.934000000000424</v>
      </c>
      <c r="E438" s="155">
        <f t="shared" si="21"/>
        <v>0.0062309764389852935</v>
      </c>
      <c r="F438" s="149"/>
      <c r="G438" s="31"/>
    </row>
    <row r="439" spans="1:7" ht="12.75" customHeight="1">
      <c r="A439" s="34"/>
      <c r="B439" s="1" t="s">
        <v>27</v>
      </c>
      <c r="C439" s="177">
        <v>124874.7964</v>
      </c>
      <c r="D439" s="288">
        <v>844.273794112938</v>
      </c>
      <c r="E439" s="156">
        <f t="shared" si="21"/>
        <v>0.006760962327486429</v>
      </c>
      <c r="F439" s="42"/>
      <c r="G439" s="31"/>
    </row>
    <row r="440" ht="13.5" customHeight="1">
      <c r="A440" s="9" t="s">
        <v>40</v>
      </c>
    </row>
    <row r="441" spans="1:5" ht="13.5" customHeight="1">
      <c r="A441" s="9"/>
      <c r="E441" s="67" t="s">
        <v>41</v>
      </c>
    </row>
    <row r="442" spans="1:6" ht="29.25" customHeight="1">
      <c r="A442" s="49" t="s">
        <v>39</v>
      </c>
      <c r="B442" s="49" t="s">
        <v>161</v>
      </c>
      <c r="C442" s="49" t="s">
        <v>162</v>
      </c>
      <c r="D442" s="68" t="s">
        <v>42</v>
      </c>
      <c r="E442" s="49" t="s">
        <v>43</v>
      </c>
      <c r="F442" s="280"/>
    </row>
    <row r="443" spans="1:6" ht="15.75" customHeight="1">
      <c r="A443" s="69">
        <f>C484</f>
        <v>124874.7964</v>
      </c>
      <c r="B443" s="70">
        <f>D398</f>
        <v>1938.0804000000003</v>
      </c>
      <c r="C443" s="69">
        <f>E484</f>
        <v>112310.2569</v>
      </c>
      <c r="D443" s="69">
        <f>B443+C443</f>
        <v>114248.3373</v>
      </c>
      <c r="E443" s="71">
        <f>D443/A443</f>
        <v>0.9149030916858415</v>
      </c>
      <c r="F443" s="56"/>
    </row>
    <row r="444" spans="1:8" ht="13.5" customHeight="1">
      <c r="A444" s="72" t="s">
        <v>163</v>
      </c>
      <c r="B444" s="73"/>
      <c r="C444" s="74"/>
      <c r="D444" s="74"/>
      <c r="E444" s="75"/>
      <c r="F444" s="76"/>
      <c r="G444" s="77"/>
      <c r="H444" s="10" t="s">
        <v>12</v>
      </c>
    </row>
    <row r="445" ht="13.5" customHeight="1"/>
    <row r="446" spans="1:8" ht="13.5" customHeight="1">
      <c r="A446" s="9" t="s">
        <v>164</v>
      </c>
      <c r="H446" s="10" t="s">
        <v>12</v>
      </c>
    </row>
    <row r="447" ht="13.5" customHeight="1">
      <c r="G447" s="67" t="s">
        <v>41</v>
      </c>
    </row>
    <row r="448" spans="1:7" ht="30" customHeight="1">
      <c r="A448" s="78" t="s">
        <v>20</v>
      </c>
      <c r="B448" s="78" t="s">
        <v>31</v>
      </c>
      <c r="C448" s="78" t="s">
        <v>39</v>
      </c>
      <c r="D448" s="79" t="s">
        <v>172</v>
      </c>
      <c r="E448" s="79" t="s">
        <v>44</v>
      </c>
      <c r="F448" s="78" t="s">
        <v>42</v>
      </c>
      <c r="G448" s="78" t="s">
        <v>43</v>
      </c>
    </row>
    <row r="449" spans="1:7" ht="14.25" customHeight="1">
      <c r="A449" s="78">
        <v>1</v>
      </c>
      <c r="B449" s="78">
        <v>2</v>
      </c>
      <c r="C449" s="78">
        <v>3</v>
      </c>
      <c r="D449" s="79">
        <v>4</v>
      </c>
      <c r="E449" s="79">
        <v>5</v>
      </c>
      <c r="F449" s="78">
        <v>6</v>
      </c>
      <c r="G449" s="30">
        <v>7</v>
      </c>
    </row>
    <row r="450" spans="1:7" ht="12.75" customHeight="1">
      <c r="A450" s="18">
        <v>1</v>
      </c>
      <c r="B450" s="211" t="s">
        <v>221</v>
      </c>
      <c r="C450" s="176">
        <v>2545.2554499999997</v>
      </c>
      <c r="D450" s="176">
        <v>36.1</v>
      </c>
      <c r="E450" s="151">
        <v>2142.019</v>
      </c>
      <c r="F450" s="167">
        <f aca="true" t="shared" si="22" ref="F450:F484">D450+E450</f>
        <v>2178.1189999999997</v>
      </c>
      <c r="G450" s="35">
        <f aca="true" t="shared" si="23" ref="G450:G484">F450/C450</f>
        <v>0.855756541057598</v>
      </c>
    </row>
    <row r="451" spans="1:7" ht="12.75" customHeight="1">
      <c r="A451" s="18">
        <v>2</v>
      </c>
      <c r="B451" s="211" t="s">
        <v>222</v>
      </c>
      <c r="C451" s="176">
        <v>3554.6003</v>
      </c>
      <c r="D451" s="176">
        <v>40.68</v>
      </c>
      <c r="E451" s="151">
        <v>2685.33</v>
      </c>
      <c r="F451" s="167">
        <f t="shared" si="22"/>
        <v>2726.0099999999998</v>
      </c>
      <c r="G451" s="35">
        <f t="shared" si="23"/>
        <v>0.7668963511875019</v>
      </c>
    </row>
    <row r="452" spans="1:7" ht="12.75" customHeight="1">
      <c r="A452" s="18">
        <v>3</v>
      </c>
      <c r="B452" s="211" t="s">
        <v>223</v>
      </c>
      <c r="C452" s="176">
        <v>4040.0965</v>
      </c>
      <c r="D452" s="176">
        <v>40.36</v>
      </c>
      <c r="E452" s="151">
        <v>3951.6420000000003</v>
      </c>
      <c r="F452" s="167">
        <f t="shared" si="22"/>
        <v>3992.0020000000004</v>
      </c>
      <c r="G452" s="35">
        <f t="shared" si="23"/>
        <v>0.9880957051397165</v>
      </c>
    </row>
    <row r="453" spans="1:7" ht="12.75" customHeight="1">
      <c r="A453" s="18">
        <v>4</v>
      </c>
      <c r="B453" s="211" t="s">
        <v>224</v>
      </c>
      <c r="C453" s="176">
        <v>4164.28225</v>
      </c>
      <c r="D453" s="176">
        <v>44.355999999999995</v>
      </c>
      <c r="E453" s="151">
        <v>3964.1330000000003</v>
      </c>
      <c r="F453" s="167">
        <f t="shared" si="22"/>
        <v>4008.4890000000005</v>
      </c>
      <c r="G453" s="35">
        <f t="shared" si="23"/>
        <v>0.9625882107294721</v>
      </c>
    </row>
    <row r="454" spans="1:7" ht="12.75" customHeight="1">
      <c r="A454" s="18">
        <v>5</v>
      </c>
      <c r="B454" s="211" t="s">
        <v>225</v>
      </c>
      <c r="C454" s="176">
        <v>3480.9375</v>
      </c>
      <c r="D454" s="176">
        <v>43.322</v>
      </c>
      <c r="E454" s="151">
        <v>3325</v>
      </c>
      <c r="F454" s="167">
        <f t="shared" si="22"/>
        <v>3368.322</v>
      </c>
      <c r="G454" s="35">
        <f t="shared" si="23"/>
        <v>0.9676479396714247</v>
      </c>
    </row>
    <row r="455" spans="1:7" ht="12.75" customHeight="1">
      <c r="A455" s="18">
        <v>6</v>
      </c>
      <c r="B455" s="211" t="s">
        <v>226</v>
      </c>
      <c r="C455" s="176">
        <v>1636.9706500000002</v>
      </c>
      <c r="D455" s="176">
        <v>59.233</v>
      </c>
      <c r="E455" s="151">
        <v>1662.624</v>
      </c>
      <c r="F455" s="167">
        <f t="shared" si="22"/>
        <v>1721.857</v>
      </c>
      <c r="G455" s="35">
        <f t="shared" si="23"/>
        <v>1.0518557556300718</v>
      </c>
    </row>
    <row r="456" spans="1:7" ht="12.75" customHeight="1">
      <c r="A456" s="18">
        <v>7</v>
      </c>
      <c r="B456" s="211" t="s">
        <v>227</v>
      </c>
      <c r="C456" s="176">
        <v>1851.001</v>
      </c>
      <c r="D456" s="176">
        <v>29.57</v>
      </c>
      <c r="E456" s="151">
        <v>1755.571</v>
      </c>
      <c r="F456" s="167">
        <f t="shared" si="22"/>
        <v>1785.1409999999998</v>
      </c>
      <c r="G456" s="35">
        <f t="shared" si="23"/>
        <v>0.9644192520695558</v>
      </c>
    </row>
    <row r="457" spans="1:7" ht="12.75" customHeight="1">
      <c r="A457" s="18">
        <v>8</v>
      </c>
      <c r="B457" s="211" t="s">
        <v>228</v>
      </c>
      <c r="C457" s="176">
        <v>2426.1400000000003</v>
      </c>
      <c r="D457" s="176">
        <v>31.4</v>
      </c>
      <c r="E457" s="151">
        <v>2567.342</v>
      </c>
      <c r="F457" s="167">
        <f t="shared" si="22"/>
        <v>2598.742</v>
      </c>
      <c r="G457" s="35">
        <f t="shared" si="23"/>
        <v>1.071142638100027</v>
      </c>
    </row>
    <row r="458" spans="1:7" ht="12.75" customHeight="1">
      <c r="A458" s="18">
        <v>9</v>
      </c>
      <c r="B458" s="211" t="s">
        <v>229</v>
      </c>
      <c r="C458" s="176">
        <v>2304.86825</v>
      </c>
      <c r="D458" s="176">
        <v>42.91</v>
      </c>
      <c r="E458" s="151">
        <v>2476.288</v>
      </c>
      <c r="F458" s="167">
        <f t="shared" si="22"/>
        <v>2519.198</v>
      </c>
      <c r="G458" s="35">
        <f t="shared" si="23"/>
        <v>1.0929900223147244</v>
      </c>
    </row>
    <row r="459" spans="1:7" ht="12.75" customHeight="1">
      <c r="A459" s="18">
        <v>10</v>
      </c>
      <c r="B459" s="211" t="s">
        <v>230</v>
      </c>
      <c r="C459" s="176">
        <v>3147.9425</v>
      </c>
      <c r="D459" s="176">
        <v>44.04</v>
      </c>
      <c r="E459" s="151">
        <v>2775.6800000000003</v>
      </c>
      <c r="F459" s="167">
        <f t="shared" si="22"/>
        <v>2819.7200000000003</v>
      </c>
      <c r="G459" s="35">
        <f t="shared" si="23"/>
        <v>0.8957342772302862</v>
      </c>
    </row>
    <row r="460" spans="1:7" ht="12.75" customHeight="1">
      <c r="A460" s="18">
        <v>11</v>
      </c>
      <c r="B460" s="211" t="s">
        <v>231</v>
      </c>
      <c r="C460" s="176">
        <v>2074.6974999999998</v>
      </c>
      <c r="D460" s="176">
        <v>35.584999999999994</v>
      </c>
      <c r="E460" s="151">
        <v>2096.736</v>
      </c>
      <c r="F460" s="167">
        <f t="shared" si="22"/>
        <v>2132.321</v>
      </c>
      <c r="G460" s="35">
        <f t="shared" si="23"/>
        <v>1.027774410486348</v>
      </c>
    </row>
    <row r="461" spans="1:7" ht="12.75" customHeight="1">
      <c r="A461" s="18">
        <v>12</v>
      </c>
      <c r="B461" s="211" t="s">
        <v>232</v>
      </c>
      <c r="C461" s="176">
        <v>5553.22625</v>
      </c>
      <c r="D461" s="176">
        <v>28.610000000000003</v>
      </c>
      <c r="E461" s="151">
        <v>4645.0509999999995</v>
      </c>
      <c r="F461" s="167">
        <f t="shared" si="22"/>
        <v>4673.660999999999</v>
      </c>
      <c r="G461" s="35">
        <f t="shared" si="23"/>
        <v>0.8416118468070699</v>
      </c>
    </row>
    <row r="462" spans="1:7" ht="12.75" customHeight="1">
      <c r="A462" s="18">
        <v>13</v>
      </c>
      <c r="B462" s="211" t="s">
        <v>233</v>
      </c>
      <c r="C462" s="176">
        <v>2957.95675</v>
      </c>
      <c r="D462" s="176">
        <v>42.39</v>
      </c>
      <c r="E462" s="151">
        <v>2848.65</v>
      </c>
      <c r="F462" s="167">
        <f t="shared" si="22"/>
        <v>2891.04</v>
      </c>
      <c r="G462" s="35">
        <f t="shared" si="23"/>
        <v>0.9773773737563946</v>
      </c>
    </row>
    <row r="463" spans="1:7" ht="12.75" customHeight="1">
      <c r="A463" s="18">
        <v>14</v>
      </c>
      <c r="B463" s="211" t="s">
        <v>234</v>
      </c>
      <c r="C463" s="176">
        <v>1945.0245</v>
      </c>
      <c r="D463" s="176">
        <v>108.3952</v>
      </c>
      <c r="E463" s="151">
        <v>1410.6</v>
      </c>
      <c r="F463" s="167">
        <f t="shared" si="22"/>
        <v>1518.9951999999998</v>
      </c>
      <c r="G463" s="35">
        <f t="shared" si="23"/>
        <v>0.7809645585441211</v>
      </c>
    </row>
    <row r="464" spans="1:7" ht="12.75" customHeight="1">
      <c r="A464" s="18">
        <v>15</v>
      </c>
      <c r="B464" s="211" t="s">
        <v>235</v>
      </c>
      <c r="C464" s="176">
        <v>863.7425</v>
      </c>
      <c r="D464" s="176">
        <v>74.35</v>
      </c>
      <c r="E464" s="151">
        <v>646.203</v>
      </c>
      <c r="F464" s="167">
        <f t="shared" si="22"/>
        <v>720.553</v>
      </c>
      <c r="G464" s="35">
        <f t="shared" si="23"/>
        <v>0.834222004822039</v>
      </c>
    </row>
    <row r="465" spans="1:7" ht="12.75" customHeight="1">
      <c r="A465" s="18">
        <v>16</v>
      </c>
      <c r="B465" s="211" t="s">
        <v>236</v>
      </c>
      <c r="C465" s="176">
        <v>2995.5685</v>
      </c>
      <c r="D465" s="176">
        <v>86.16999999999999</v>
      </c>
      <c r="E465" s="151">
        <v>2740.735</v>
      </c>
      <c r="F465" s="167">
        <f t="shared" si="22"/>
        <v>2826.905</v>
      </c>
      <c r="G465" s="35">
        <f t="shared" si="23"/>
        <v>0.9436956624427051</v>
      </c>
    </row>
    <row r="466" spans="1:7" ht="12.75" customHeight="1">
      <c r="A466" s="18">
        <v>17</v>
      </c>
      <c r="B466" s="211" t="s">
        <v>237</v>
      </c>
      <c r="C466" s="176">
        <v>2094.33175</v>
      </c>
      <c r="D466" s="176">
        <v>33.33</v>
      </c>
      <c r="E466" s="151">
        <v>2038</v>
      </c>
      <c r="F466" s="167">
        <f t="shared" si="22"/>
        <v>2071.33</v>
      </c>
      <c r="G466" s="35">
        <f t="shared" si="23"/>
        <v>0.9890171411477671</v>
      </c>
    </row>
    <row r="467" spans="1:7" ht="12.75" customHeight="1">
      <c r="A467" s="18">
        <v>18</v>
      </c>
      <c r="B467" s="211" t="s">
        <v>238</v>
      </c>
      <c r="C467" s="176">
        <v>3293.56025</v>
      </c>
      <c r="D467" s="176">
        <v>73.41</v>
      </c>
      <c r="E467" s="151">
        <v>3098.8019999999997</v>
      </c>
      <c r="F467" s="167">
        <f t="shared" si="22"/>
        <v>3172.2119999999995</v>
      </c>
      <c r="G467" s="35">
        <f t="shared" si="23"/>
        <v>0.9631559040099539</v>
      </c>
    </row>
    <row r="468" spans="1:7" ht="12.75" customHeight="1">
      <c r="A468" s="18">
        <v>19</v>
      </c>
      <c r="B468" s="211" t="s">
        <v>239</v>
      </c>
      <c r="C468" s="176">
        <v>1818.32425</v>
      </c>
      <c r="D468" s="176">
        <v>51.562</v>
      </c>
      <c r="E468" s="151">
        <v>1660.4009999999998</v>
      </c>
      <c r="F468" s="167">
        <f t="shared" si="22"/>
        <v>1711.9629999999997</v>
      </c>
      <c r="G468" s="35">
        <f t="shared" si="23"/>
        <v>0.9415058947819674</v>
      </c>
    </row>
    <row r="469" spans="1:7" ht="12.75" customHeight="1">
      <c r="A469" s="18">
        <v>20</v>
      </c>
      <c r="B469" s="211" t="s">
        <v>240</v>
      </c>
      <c r="C469" s="176">
        <v>3637.0715</v>
      </c>
      <c r="D469" s="176">
        <v>79.406</v>
      </c>
      <c r="E469" s="151">
        <v>3310.2000000000003</v>
      </c>
      <c r="F469" s="167">
        <f t="shared" si="22"/>
        <v>3389.606</v>
      </c>
      <c r="G469" s="35">
        <f t="shared" si="23"/>
        <v>0.9319602322912817</v>
      </c>
    </row>
    <row r="470" spans="1:7" ht="12.75" customHeight="1">
      <c r="A470" s="18">
        <v>21</v>
      </c>
      <c r="B470" s="211" t="s">
        <v>241</v>
      </c>
      <c r="C470" s="176">
        <v>1214.7385</v>
      </c>
      <c r="D470" s="176">
        <v>25.39</v>
      </c>
      <c r="E470" s="151">
        <v>1470.5790000000002</v>
      </c>
      <c r="F470" s="167">
        <f t="shared" si="22"/>
        <v>1495.9690000000003</v>
      </c>
      <c r="G470" s="35">
        <f t="shared" si="23"/>
        <v>1.2315152602802992</v>
      </c>
    </row>
    <row r="471" spans="1:7" ht="12.75" customHeight="1">
      <c r="A471" s="18">
        <v>22</v>
      </c>
      <c r="B471" s="211" t="s">
        <v>242</v>
      </c>
      <c r="C471" s="176">
        <v>1999.4740000000002</v>
      </c>
      <c r="D471" s="176">
        <v>36.565</v>
      </c>
      <c r="E471" s="151">
        <v>1776.1499</v>
      </c>
      <c r="F471" s="167">
        <f t="shared" si="22"/>
        <v>1812.7149</v>
      </c>
      <c r="G471" s="35">
        <f t="shared" si="23"/>
        <v>0.9065958847176806</v>
      </c>
    </row>
    <row r="472" spans="1:7" ht="12.75" customHeight="1">
      <c r="A472" s="18">
        <v>23</v>
      </c>
      <c r="B472" s="211" t="s">
        <v>243</v>
      </c>
      <c r="C472" s="176">
        <v>4533.58475</v>
      </c>
      <c r="D472" s="176">
        <v>26.8</v>
      </c>
      <c r="E472" s="151">
        <v>4595.376</v>
      </c>
      <c r="F472" s="167">
        <f t="shared" si="22"/>
        <v>4622.176</v>
      </c>
      <c r="G472" s="35">
        <f t="shared" si="23"/>
        <v>1.0195411037590068</v>
      </c>
    </row>
    <row r="473" spans="1:7" ht="12.75" customHeight="1">
      <c r="A473" s="18">
        <v>24</v>
      </c>
      <c r="B473" s="211" t="s">
        <v>244</v>
      </c>
      <c r="C473" s="176">
        <v>2994.40525</v>
      </c>
      <c r="D473" s="176">
        <v>64.11</v>
      </c>
      <c r="E473" s="151">
        <v>1616.7630000000001</v>
      </c>
      <c r="F473" s="167">
        <f t="shared" si="22"/>
        <v>1680.873</v>
      </c>
      <c r="G473" s="35">
        <f t="shared" si="23"/>
        <v>0.5613378483089422</v>
      </c>
    </row>
    <row r="474" spans="1:7" ht="12.75" customHeight="1">
      <c r="A474" s="18">
        <v>25</v>
      </c>
      <c r="B474" s="211" t="s">
        <v>245</v>
      </c>
      <c r="C474" s="176">
        <v>5565.129</v>
      </c>
      <c r="D474" s="176">
        <v>102.11000000000001</v>
      </c>
      <c r="E474" s="151">
        <v>5367.905000000001</v>
      </c>
      <c r="F474" s="167">
        <f t="shared" si="22"/>
        <v>5470.015</v>
      </c>
      <c r="G474" s="35">
        <f t="shared" si="23"/>
        <v>0.9829089316707664</v>
      </c>
    </row>
    <row r="475" spans="1:7" ht="12.75" customHeight="1">
      <c r="A475" s="18">
        <v>26</v>
      </c>
      <c r="B475" s="211" t="s">
        <v>246</v>
      </c>
      <c r="C475" s="176">
        <v>7138.7595</v>
      </c>
      <c r="D475" s="176">
        <v>77.29</v>
      </c>
      <c r="E475" s="151">
        <v>6308.287</v>
      </c>
      <c r="F475" s="167">
        <f t="shared" si="22"/>
        <v>6385.577</v>
      </c>
      <c r="G475" s="35">
        <f t="shared" si="23"/>
        <v>0.8944939243295702</v>
      </c>
    </row>
    <row r="476" spans="1:7" ht="12.75" customHeight="1">
      <c r="A476" s="18">
        <v>27</v>
      </c>
      <c r="B476" s="211" t="s">
        <v>247</v>
      </c>
      <c r="C476" s="176">
        <v>6089.202499999999</v>
      </c>
      <c r="D476" s="176">
        <v>34.08</v>
      </c>
      <c r="E476" s="151">
        <v>5274.48</v>
      </c>
      <c r="F476" s="167">
        <f t="shared" si="22"/>
        <v>5308.5599999999995</v>
      </c>
      <c r="G476" s="35">
        <f t="shared" si="23"/>
        <v>0.8717988932048162</v>
      </c>
    </row>
    <row r="477" spans="1:7" ht="12.75" customHeight="1">
      <c r="A477" s="18">
        <v>28</v>
      </c>
      <c r="B477" s="211" t="s">
        <v>248</v>
      </c>
      <c r="C477" s="176">
        <v>6759.81025</v>
      </c>
      <c r="D477" s="176">
        <v>50.93000000000001</v>
      </c>
      <c r="E477" s="151">
        <v>5938.313</v>
      </c>
      <c r="F477" s="167">
        <f t="shared" si="22"/>
        <v>5989.243</v>
      </c>
      <c r="G477" s="35">
        <f t="shared" si="23"/>
        <v>0.8860075621205492</v>
      </c>
    </row>
    <row r="478" spans="1:7" ht="12.75" customHeight="1">
      <c r="A478" s="18">
        <v>29</v>
      </c>
      <c r="B478" s="211" t="s">
        <v>249</v>
      </c>
      <c r="C478" s="176">
        <v>4407.284</v>
      </c>
      <c r="D478" s="176">
        <v>125.85</v>
      </c>
      <c r="E478" s="151">
        <v>3532.842</v>
      </c>
      <c r="F478" s="167">
        <f t="shared" si="22"/>
        <v>3658.692</v>
      </c>
      <c r="G478" s="35">
        <f t="shared" si="23"/>
        <v>0.8301466390638771</v>
      </c>
    </row>
    <row r="479" spans="1:7" ht="12.75" customHeight="1">
      <c r="A479" s="18">
        <v>30</v>
      </c>
      <c r="B479" s="211" t="s">
        <v>250</v>
      </c>
      <c r="C479" s="176">
        <v>5986.559499999999</v>
      </c>
      <c r="D479" s="176">
        <v>111.48</v>
      </c>
      <c r="E479" s="151">
        <v>5930.8</v>
      </c>
      <c r="F479" s="167">
        <f t="shared" si="22"/>
        <v>6042.28</v>
      </c>
      <c r="G479" s="35">
        <f t="shared" si="23"/>
        <v>1.0093075997991836</v>
      </c>
    </row>
    <row r="480" spans="1:7" ht="12.75" customHeight="1">
      <c r="A480" s="18">
        <v>31</v>
      </c>
      <c r="B480" s="211" t="s">
        <v>251</v>
      </c>
      <c r="C480" s="176">
        <v>7515.687749999999</v>
      </c>
      <c r="D480" s="176">
        <v>129.81619999999998</v>
      </c>
      <c r="E480" s="151">
        <v>5871.300000000001</v>
      </c>
      <c r="F480" s="167">
        <f t="shared" si="22"/>
        <v>6001.116200000001</v>
      </c>
      <c r="G480" s="35">
        <f t="shared" si="23"/>
        <v>0.7984786488768113</v>
      </c>
    </row>
    <row r="481" spans="1:7" ht="12.75" customHeight="1">
      <c r="A481" s="18">
        <v>32</v>
      </c>
      <c r="B481" s="211" t="s">
        <v>252</v>
      </c>
      <c r="C481" s="176">
        <v>4068.3082499999996</v>
      </c>
      <c r="D481" s="176">
        <v>55.47</v>
      </c>
      <c r="E481" s="151">
        <v>3860.875</v>
      </c>
      <c r="F481" s="167">
        <f t="shared" si="22"/>
        <v>3916.345</v>
      </c>
      <c r="G481" s="35">
        <f t="shared" si="23"/>
        <v>0.962647065890349</v>
      </c>
    </row>
    <row r="482" spans="1:7" ht="12.75" customHeight="1">
      <c r="A482" s="18">
        <v>33</v>
      </c>
      <c r="B482" s="211" t="s">
        <v>253</v>
      </c>
      <c r="C482" s="176">
        <v>6054.1465</v>
      </c>
      <c r="D482" s="176">
        <v>47.510000000000005</v>
      </c>
      <c r="E482" s="151">
        <v>5461.695</v>
      </c>
      <c r="F482" s="167">
        <f t="shared" si="22"/>
        <v>5509.205</v>
      </c>
      <c r="G482" s="35">
        <f t="shared" si="23"/>
        <v>0.9099887159982006</v>
      </c>
    </row>
    <row r="483" spans="1:7" ht="12.75" customHeight="1">
      <c r="A483" s="18">
        <v>34</v>
      </c>
      <c r="B483" s="211" t="s">
        <v>254</v>
      </c>
      <c r="C483" s="176">
        <v>4162.1085</v>
      </c>
      <c r="D483" s="176">
        <v>25.5</v>
      </c>
      <c r="E483" s="151">
        <v>3503.8890000000006</v>
      </c>
      <c r="F483" s="167">
        <f t="shared" si="22"/>
        <v>3529.3890000000006</v>
      </c>
      <c r="G483" s="35">
        <f t="shared" si="23"/>
        <v>0.8479810173137006</v>
      </c>
    </row>
    <row r="484" spans="1:7" ht="12.75" customHeight="1">
      <c r="A484" s="18"/>
      <c r="B484" s="1" t="s">
        <v>27</v>
      </c>
      <c r="C484" s="177">
        <v>124874.7964</v>
      </c>
      <c r="D484" s="177">
        <v>1938.0804000000003</v>
      </c>
      <c r="E484" s="152">
        <v>112310.2569</v>
      </c>
      <c r="F484" s="175">
        <f t="shared" si="22"/>
        <v>114248.3373</v>
      </c>
      <c r="G484" s="39">
        <f t="shared" si="23"/>
        <v>0.9149030916858415</v>
      </c>
    </row>
    <row r="485" ht="5.25" customHeight="1">
      <c r="A485" s="80"/>
    </row>
    <row r="486" spans="1:8" ht="14.25">
      <c r="A486" s="9" t="s">
        <v>45</v>
      </c>
      <c r="H486" s="31"/>
    </row>
    <row r="487" spans="1:7" ht="6.75" customHeight="1">
      <c r="A487" s="9"/>
      <c r="G487" s="10" t="s">
        <v>12</v>
      </c>
    </row>
    <row r="488" spans="1:5" ht="14.25">
      <c r="A488" s="30" t="s">
        <v>39</v>
      </c>
      <c r="B488" s="30" t="s">
        <v>46</v>
      </c>
      <c r="C488" s="30" t="s">
        <v>47</v>
      </c>
      <c r="D488" s="30" t="s">
        <v>48</v>
      </c>
      <c r="E488" s="30" t="s">
        <v>49</v>
      </c>
    </row>
    <row r="489" spans="1:8" ht="18.75" customHeight="1">
      <c r="A489" s="53">
        <f>C484</f>
        <v>124874.7964</v>
      </c>
      <c r="B489" s="53">
        <f>F484</f>
        <v>114248.3373</v>
      </c>
      <c r="C489" s="39">
        <f>B489/A489</f>
        <v>0.9149030916858415</v>
      </c>
      <c r="D489" s="53">
        <f>D529</f>
        <v>113404.06350588705</v>
      </c>
      <c r="E489" s="39">
        <f>D489/A489</f>
        <v>0.908142129358355</v>
      </c>
      <c r="H489" s="10" t="s">
        <v>12</v>
      </c>
    </row>
    <row r="490" spans="1:7" ht="7.5" customHeight="1">
      <c r="A490" s="9"/>
      <c r="G490" s="10" t="s">
        <v>12</v>
      </c>
    </row>
    <row r="491" ht="14.25">
      <c r="A491" s="9" t="s">
        <v>173</v>
      </c>
    </row>
    <row r="492" ht="6.75" customHeight="1">
      <c r="A492" s="9"/>
    </row>
    <row r="493" spans="1:5" ht="14.25">
      <c r="A493" s="49" t="s">
        <v>20</v>
      </c>
      <c r="B493" s="49" t="s">
        <v>31</v>
      </c>
      <c r="C493" s="78" t="s">
        <v>39</v>
      </c>
      <c r="D493" s="49" t="s">
        <v>48</v>
      </c>
      <c r="E493" s="17" t="s">
        <v>49</v>
      </c>
    </row>
    <row r="494" spans="1:5" ht="14.25">
      <c r="A494" s="81">
        <v>1</v>
      </c>
      <c r="B494" s="81">
        <v>2</v>
      </c>
      <c r="C494" s="82">
        <v>3</v>
      </c>
      <c r="D494" s="81">
        <v>4</v>
      </c>
      <c r="E494" s="83">
        <v>5</v>
      </c>
    </row>
    <row r="495" spans="1:7" ht="12.75" customHeight="1">
      <c r="A495" s="18">
        <v>1</v>
      </c>
      <c r="B495" s="211" t="s">
        <v>221</v>
      </c>
      <c r="C495" s="176">
        <v>2545.2554499999997</v>
      </c>
      <c r="D495" s="151">
        <v>2167.5121379519996</v>
      </c>
      <c r="E495" s="154">
        <f aca="true" t="shared" si="24" ref="E495:E529">D495/C495</f>
        <v>0.8515892335883222</v>
      </c>
      <c r="F495" s="149"/>
      <c r="G495" s="31"/>
    </row>
    <row r="496" spans="1:7" ht="12.75" customHeight="1">
      <c r="A496" s="18">
        <v>2</v>
      </c>
      <c r="B496" s="211" t="s">
        <v>222</v>
      </c>
      <c r="C496" s="176">
        <v>3554.6003</v>
      </c>
      <c r="D496" s="151">
        <v>2692.6597281599998</v>
      </c>
      <c r="E496" s="154">
        <f t="shared" si="24"/>
        <v>0.7575140665351319</v>
      </c>
      <c r="F496" s="149"/>
      <c r="G496" s="31" t="s">
        <v>12</v>
      </c>
    </row>
    <row r="497" spans="1:7" ht="12.75" customHeight="1">
      <c r="A497" s="18">
        <v>3</v>
      </c>
      <c r="B497" s="211" t="s">
        <v>223</v>
      </c>
      <c r="C497" s="176">
        <v>4040.0965</v>
      </c>
      <c r="D497" s="151">
        <v>3963.2219999999998</v>
      </c>
      <c r="E497" s="154">
        <f t="shared" si="24"/>
        <v>0.9809721129185899</v>
      </c>
      <c r="F497" s="149"/>
      <c r="G497" s="31"/>
    </row>
    <row r="498" spans="1:7" ht="12.75" customHeight="1">
      <c r="A498" s="18">
        <v>4</v>
      </c>
      <c r="B498" s="211" t="s">
        <v>224</v>
      </c>
      <c r="C498" s="176">
        <v>4164.28225</v>
      </c>
      <c r="D498" s="151">
        <v>3990.4928157599998</v>
      </c>
      <c r="E498" s="154">
        <f t="shared" si="24"/>
        <v>0.9582666534575075</v>
      </c>
      <c r="F498" s="149"/>
      <c r="G498" s="31"/>
    </row>
    <row r="499" spans="1:7" ht="12.75" customHeight="1">
      <c r="A499" s="18">
        <v>5</v>
      </c>
      <c r="B499" s="211" t="s">
        <v>225</v>
      </c>
      <c r="C499" s="176">
        <v>3480.9375</v>
      </c>
      <c r="D499" s="151">
        <v>3340.6185</v>
      </c>
      <c r="E499" s="154">
        <f t="shared" si="24"/>
        <v>0.9596893078373283</v>
      </c>
      <c r="F499" s="149"/>
      <c r="G499" s="31"/>
    </row>
    <row r="500" spans="1:7" ht="12.75" customHeight="1">
      <c r="A500" s="18">
        <v>6</v>
      </c>
      <c r="B500" s="211" t="s">
        <v>226</v>
      </c>
      <c r="C500" s="176">
        <v>1636.9706500000002</v>
      </c>
      <c r="D500" s="151">
        <v>1695.3159999999998</v>
      </c>
      <c r="E500" s="154">
        <f t="shared" si="24"/>
        <v>1.0356422700675785</v>
      </c>
      <c r="F500" s="149"/>
      <c r="G500" s="31"/>
    </row>
    <row r="501" spans="1:7" ht="12.75" customHeight="1">
      <c r="A501" s="18">
        <v>7</v>
      </c>
      <c r="B501" s="211" t="s">
        <v>227</v>
      </c>
      <c r="C501" s="176">
        <v>1851.001</v>
      </c>
      <c r="D501" s="151">
        <v>1754.8125</v>
      </c>
      <c r="E501" s="154">
        <f t="shared" si="24"/>
        <v>0.948034333855033</v>
      </c>
      <c r="F501" s="149"/>
      <c r="G501" s="31"/>
    </row>
    <row r="502" spans="1:7" ht="12.75" customHeight="1">
      <c r="A502" s="18">
        <v>8</v>
      </c>
      <c r="B502" s="211" t="s">
        <v>228</v>
      </c>
      <c r="C502" s="176">
        <v>2426.1400000000003</v>
      </c>
      <c r="D502" s="151">
        <v>2569.126</v>
      </c>
      <c r="E502" s="154">
        <f t="shared" si="24"/>
        <v>1.0589355931644504</v>
      </c>
      <c r="F502" s="149"/>
      <c r="G502" s="31"/>
    </row>
    <row r="503" spans="1:7" ht="12.75" customHeight="1">
      <c r="A503" s="18">
        <v>9</v>
      </c>
      <c r="B503" s="211" t="s">
        <v>229</v>
      </c>
      <c r="C503" s="176">
        <v>2304.86825</v>
      </c>
      <c r="D503" s="151">
        <v>2496.19562</v>
      </c>
      <c r="E503" s="154">
        <f t="shared" si="24"/>
        <v>1.0830101113154733</v>
      </c>
      <c r="F503" s="149"/>
      <c r="G503" s="31"/>
    </row>
    <row r="504" spans="1:7" ht="12.75" customHeight="1">
      <c r="A504" s="18">
        <v>10</v>
      </c>
      <c r="B504" s="211" t="s">
        <v>230</v>
      </c>
      <c r="C504" s="176">
        <v>3147.9425</v>
      </c>
      <c r="D504" s="151">
        <v>2807.0445</v>
      </c>
      <c r="E504" s="154">
        <f t="shared" si="24"/>
        <v>0.8917076789045543</v>
      </c>
      <c r="F504" s="149"/>
      <c r="G504" s="31"/>
    </row>
    <row r="505" spans="1:7" ht="12.75" customHeight="1">
      <c r="A505" s="18">
        <v>11</v>
      </c>
      <c r="B505" s="211" t="s">
        <v>231</v>
      </c>
      <c r="C505" s="176">
        <v>2074.6974999999998</v>
      </c>
      <c r="D505" s="151">
        <v>2101.1809999999996</v>
      </c>
      <c r="E505" s="154">
        <f t="shared" si="24"/>
        <v>1.0127649934508525</v>
      </c>
      <c r="F505" s="149"/>
      <c r="G505" s="31"/>
    </row>
    <row r="506" spans="1:7" ht="12.75" customHeight="1">
      <c r="A506" s="18">
        <v>12</v>
      </c>
      <c r="B506" s="211" t="s">
        <v>232</v>
      </c>
      <c r="C506" s="176">
        <v>5553.22625</v>
      </c>
      <c r="D506" s="151">
        <v>4614.196</v>
      </c>
      <c r="E506" s="154">
        <f t="shared" si="24"/>
        <v>0.8309036571308436</v>
      </c>
      <c r="F506" s="149"/>
      <c r="G506" s="31"/>
    </row>
    <row r="507" spans="1:7" ht="12.75" customHeight="1">
      <c r="A507" s="18">
        <v>13</v>
      </c>
      <c r="B507" s="211" t="s">
        <v>233</v>
      </c>
      <c r="C507" s="176">
        <v>2957.95675</v>
      </c>
      <c r="D507" s="151">
        <v>2877.2631</v>
      </c>
      <c r="E507" s="154">
        <f t="shared" si="24"/>
        <v>0.9727198005853197</v>
      </c>
      <c r="F507" s="149"/>
      <c r="G507" s="31"/>
    </row>
    <row r="508" spans="1:7" ht="12.75" customHeight="1">
      <c r="A508" s="18">
        <v>14</v>
      </c>
      <c r="B508" s="211" t="s">
        <v>234</v>
      </c>
      <c r="C508" s="176">
        <v>1945.0245</v>
      </c>
      <c r="D508" s="151">
        <v>1518.402</v>
      </c>
      <c r="E508" s="154">
        <f t="shared" si="24"/>
        <v>0.7806595752392836</v>
      </c>
      <c r="F508" s="149"/>
      <c r="G508" s="31"/>
    </row>
    <row r="509" spans="1:7" ht="12.75" customHeight="1">
      <c r="A509" s="18">
        <v>15</v>
      </c>
      <c r="B509" s="211" t="s">
        <v>235</v>
      </c>
      <c r="C509" s="176">
        <v>863.7425</v>
      </c>
      <c r="D509" s="151">
        <v>697.45105946</v>
      </c>
      <c r="E509" s="154">
        <f t="shared" si="24"/>
        <v>0.8074756764429214</v>
      </c>
      <c r="F509" s="149"/>
      <c r="G509" s="31"/>
    </row>
    <row r="510" spans="1:7" ht="12.75" customHeight="1">
      <c r="A510" s="18">
        <v>16</v>
      </c>
      <c r="B510" s="211" t="s">
        <v>236</v>
      </c>
      <c r="C510" s="176">
        <v>2995.5685</v>
      </c>
      <c r="D510" s="151">
        <v>2793.5211500000005</v>
      </c>
      <c r="E510" s="154">
        <f t="shared" si="24"/>
        <v>0.9325512502885515</v>
      </c>
      <c r="F510" s="149"/>
      <c r="G510" s="31"/>
    </row>
    <row r="511" spans="1:7" ht="12.75" customHeight="1">
      <c r="A511" s="18">
        <v>17</v>
      </c>
      <c r="B511" s="211" t="s">
        <v>237</v>
      </c>
      <c r="C511" s="176">
        <v>2094.33175</v>
      </c>
      <c r="D511" s="151">
        <v>2061.886</v>
      </c>
      <c r="E511" s="154">
        <f t="shared" si="24"/>
        <v>0.9845078268999169</v>
      </c>
      <c r="F511" s="149"/>
      <c r="G511" s="31"/>
    </row>
    <row r="512" spans="1:7" ht="12.75" customHeight="1">
      <c r="A512" s="18">
        <v>18</v>
      </c>
      <c r="B512" s="211" t="s">
        <v>238</v>
      </c>
      <c r="C512" s="176">
        <v>3293.56025</v>
      </c>
      <c r="D512" s="151">
        <v>3166.245</v>
      </c>
      <c r="E512" s="154">
        <f t="shared" si="24"/>
        <v>0.9613441867353117</v>
      </c>
      <c r="F512" s="149"/>
      <c r="G512" s="31"/>
    </row>
    <row r="513" spans="1:7" ht="12.75" customHeight="1">
      <c r="A513" s="18">
        <v>19</v>
      </c>
      <c r="B513" s="211" t="s">
        <v>239</v>
      </c>
      <c r="C513" s="176">
        <v>1818.32425</v>
      </c>
      <c r="D513" s="151">
        <v>1678.8745999999999</v>
      </c>
      <c r="E513" s="154">
        <f t="shared" si="24"/>
        <v>0.9233087003046898</v>
      </c>
      <c r="F513" s="149"/>
      <c r="G513" s="31"/>
    </row>
    <row r="514" spans="1:7" ht="12.75" customHeight="1">
      <c r="A514" s="18">
        <v>20</v>
      </c>
      <c r="B514" s="211" t="s">
        <v>240</v>
      </c>
      <c r="C514" s="176">
        <v>3637.0715</v>
      </c>
      <c r="D514" s="151">
        <v>3354.9080000000004</v>
      </c>
      <c r="E514" s="154">
        <f t="shared" si="24"/>
        <v>0.9224201393896162</v>
      </c>
      <c r="F514" s="149"/>
      <c r="G514" s="31"/>
    </row>
    <row r="515" spans="1:7" ht="12.75" customHeight="1">
      <c r="A515" s="18">
        <v>21</v>
      </c>
      <c r="B515" s="211" t="s">
        <v>241</v>
      </c>
      <c r="C515" s="176">
        <v>1214.7385</v>
      </c>
      <c r="D515" s="151">
        <v>1473.6599999999999</v>
      </c>
      <c r="E515" s="154">
        <f t="shared" si="24"/>
        <v>1.2131499907181669</v>
      </c>
      <c r="F515" s="149"/>
      <c r="G515" s="31"/>
    </row>
    <row r="516" spans="1:7" ht="12.75" customHeight="1">
      <c r="A516" s="18">
        <v>22</v>
      </c>
      <c r="B516" s="211" t="s">
        <v>242</v>
      </c>
      <c r="C516" s="176">
        <v>1999.4740000000002</v>
      </c>
      <c r="D516" s="151">
        <v>1789.29</v>
      </c>
      <c r="E516" s="154">
        <f t="shared" si="24"/>
        <v>0.8948803535329791</v>
      </c>
      <c r="F516" s="149"/>
      <c r="G516" s="31"/>
    </row>
    <row r="517" spans="1:7" ht="12.75" customHeight="1">
      <c r="A517" s="18">
        <v>23</v>
      </c>
      <c r="B517" s="211" t="s">
        <v>243</v>
      </c>
      <c r="C517" s="176">
        <v>4533.58475</v>
      </c>
      <c r="D517" s="151">
        <v>4587.315</v>
      </c>
      <c r="E517" s="154">
        <f t="shared" si="24"/>
        <v>1.0118516037446967</v>
      </c>
      <c r="F517" s="149"/>
      <c r="G517" s="31"/>
    </row>
    <row r="518" spans="1:7" ht="12.75" customHeight="1">
      <c r="A518" s="18">
        <v>24</v>
      </c>
      <c r="B518" s="211" t="s">
        <v>244</v>
      </c>
      <c r="C518" s="176">
        <v>2994.40525</v>
      </c>
      <c r="D518" s="151">
        <v>1655.257561</v>
      </c>
      <c r="E518" s="154">
        <f t="shared" si="24"/>
        <v>0.5527834153376534</v>
      </c>
      <c r="F518" s="149"/>
      <c r="G518" s="31"/>
    </row>
    <row r="519" spans="1:7" ht="12.75" customHeight="1">
      <c r="A519" s="18">
        <v>25</v>
      </c>
      <c r="B519" s="211" t="s">
        <v>245</v>
      </c>
      <c r="C519" s="176">
        <v>5565.129</v>
      </c>
      <c r="D519" s="151">
        <v>5460.080033555056</v>
      </c>
      <c r="E519" s="154">
        <f t="shared" si="24"/>
        <v>0.9811237140334134</v>
      </c>
      <c r="F519" s="149"/>
      <c r="G519" s="31"/>
    </row>
    <row r="520" spans="1:7" ht="12.75" customHeight="1">
      <c r="A520" s="18">
        <v>26</v>
      </c>
      <c r="B520" s="211" t="s">
        <v>246</v>
      </c>
      <c r="C520" s="176">
        <v>7138.7595</v>
      </c>
      <c r="D520" s="151">
        <v>6357.63</v>
      </c>
      <c r="E520" s="154">
        <f t="shared" si="24"/>
        <v>0.890579098511443</v>
      </c>
      <c r="F520" s="149"/>
      <c r="G520" s="31"/>
    </row>
    <row r="521" spans="1:7" ht="12.75" customHeight="1">
      <c r="A521" s="18">
        <v>27</v>
      </c>
      <c r="B521" s="211" t="s">
        <v>247</v>
      </c>
      <c r="C521" s="176">
        <v>6089.202499999999</v>
      </c>
      <c r="D521" s="151">
        <v>5280.5199999999995</v>
      </c>
      <c r="E521" s="154">
        <f t="shared" si="24"/>
        <v>0.8671940208918985</v>
      </c>
      <c r="F521" s="149"/>
      <c r="G521" s="31"/>
    </row>
    <row r="522" spans="1:7" ht="12.75" customHeight="1">
      <c r="A522" s="18">
        <v>28</v>
      </c>
      <c r="B522" s="211" t="s">
        <v>248</v>
      </c>
      <c r="C522" s="176">
        <v>6759.81025</v>
      </c>
      <c r="D522" s="151">
        <v>5970.469999999999</v>
      </c>
      <c r="E522" s="154">
        <f t="shared" si="24"/>
        <v>0.8832304131613752</v>
      </c>
      <c r="F522" s="149"/>
      <c r="G522" s="31"/>
    </row>
    <row r="523" spans="1:8" ht="12.75" customHeight="1">
      <c r="A523" s="18">
        <v>29</v>
      </c>
      <c r="B523" s="211" t="s">
        <v>249</v>
      </c>
      <c r="C523" s="176">
        <v>4407.284</v>
      </c>
      <c r="D523" s="151">
        <v>3623.995</v>
      </c>
      <c r="E523" s="154">
        <f t="shared" si="24"/>
        <v>0.8222739900582763</v>
      </c>
      <c r="F523" s="149"/>
      <c r="G523" s="31"/>
      <c r="H523" s="10" t="s">
        <v>12</v>
      </c>
    </row>
    <row r="524" spans="1:7" ht="12.75" customHeight="1">
      <c r="A524" s="18">
        <v>30</v>
      </c>
      <c r="B524" s="211" t="s">
        <v>250</v>
      </c>
      <c r="C524" s="176">
        <v>5986.559499999999</v>
      </c>
      <c r="D524" s="151">
        <v>6013.456</v>
      </c>
      <c r="E524" s="154">
        <f t="shared" si="24"/>
        <v>1.0044928142783849</v>
      </c>
      <c r="F524" s="149"/>
      <c r="G524" s="31" t="s">
        <v>12</v>
      </c>
    </row>
    <row r="525" spans="1:7" ht="12.75" customHeight="1">
      <c r="A525" s="18">
        <v>31</v>
      </c>
      <c r="B525" s="211" t="s">
        <v>251</v>
      </c>
      <c r="C525" s="176">
        <v>7515.687749999999</v>
      </c>
      <c r="D525" s="151">
        <v>5983.476199999999</v>
      </c>
      <c r="E525" s="154">
        <f t="shared" si="24"/>
        <v>0.7961315582861994</v>
      </c>
      <c r="F525" s="149"/>
      <c r="G525" s="31"/>
    </row>
    <row r="526" spans="1:7" ht="12.75" customHeight="1">
      <c r="A526" s="18">
        <v>32</v>
      </c>
      <c r="B526" s="211" t="s">
        <v>252</v>
      </c>
      <c r="C526" s="176">
        <v>4068.3082499999996</v>
      </c>
      <c r="D526" s="151">
        <v>3867.974</v>
      </c>
      <c r="E526" s="154">
        <f t="shared" si="24"/>
        <v>0.9507573571889496</v>
      </c>
      <c r="F526" s="149"/>
      <c r="G526" s="31" t="s">
        <v>12</v>
      </c>
    </row>
    <row r="527" spans="1:7" ht="12.75" customHeight="1">
      <c r="A527" s="18">
        <v>33</v>
      </c>
      <c r="B527" s="211" t="s">
        <v>253</v>
      </c>
      <c r="C527" s="176">
        <v>6054.1465</v>
      </c>
      <c r="D527" s="151">
        <v>5496.557</v>
      </c>
      <c r="E527" s="154">
        <f t="shared" si="24"/>
        <v>0.9078995693282281</v>
      </c>
      <c r="F527" s="149"/>
      <c r="G527" s="31"/>
    </row>
    <row r="528" spans="1:7" ht="12.75" customHeight="1">
      <c r="A528" s="18">
        <v>34</v>
      </c>
      <c r="B528" s="211" t="s">
        <v>254</v>
      </c>
      <c r="C528" s="176">
        <v>4162.1085</v>
      </c>
      <c r="D528" s="151">
        <v>3503.455</v>
      </c>
      <c r="E528" s="154">
        <f t="shared" si="24"/>
        <v>0.8417500408747153</v>
      </c>
      <c r="F528" s="149"/>
      <c r="G528" s="31"/>
    </row>
    <row r="529" spans="1:7" ht="12.75" customHeight="1">
      <c r="A529" s="34"/>
      <c r="B529" s="1" t="s">
        <v>27</v>
      </c>
      <c r="C529" s="177">
        <v>124874.7964</v>
      </c>
      <c r="D529" s="152">
        <v>113404.06350588705</v>
      </c>
      <c r="E529" s="145">
        <f t="shared" si="24"/>
        <v>0.908142129358355</v>
      </c>
      <c r="F529" s="42"/>
      <c r="G529" s="31"/>
    </row>
    <row r="530" spans="1:8" ht="14.25" customHeight="1">
      <c r="A530" s="40"/>
      <c r="B530" s="2"/>
      <c r="C530" s="65"/>
      <c r="D530" s="65"/>
      <c r="E530" s="84"/>
      <c r="F530" s="26"/>
      <c r="G530" s="26"/>
      <c r="H530" s="26"/>
    </row>
    <row r="531" spans="1:8" ht="14.25">
      <c r="A531" s="9" t="s">
        <v>121</v>
      </c>
      <c r="F531" s="85"/>
      <c r="G531" s="85"/>
      <c r="H531" s="86"/>
    </row>
    <row r="532" spans="1:8" ht="6.75" customHeight="1">
      <c r="A532" s="9"/>
      <c r="F532" s="26"/>
      <c r="G532" s="26"/>
      <c r="H532" s="26"/>
    </row>
    <row r="533" spans="1:8" ht="28.5">
      <c r="A533" s="88" t="s">
        <v>39</v>
      </c>
      <c r="B533" s="88" t="s">
        <v>117</v>
      </c>
      <c r="C533" s="88" t="s">
        <v>118</v>
      </c>
      <c r="D533" s="88" t="s">
        <v>50</v>
      </c>
      <c r="F533" s="26"/>
      <c r="G533" s="191"/>
      <c r="H533" s="191"/>
    </row>
    <row r="534" spans="1:4" ht="18.75" customHeight="1">
      <c r="A534" s="53">
        <f>C574</f>
        <v>3688.094243551591</v>
      </c>
      <c r="B534" s="53">
        <f>D574</f>
        <v>3348.3582869999996</v>
      </c>
      <c r="C534" s="87">
        <f>E574</f>
        <v>3200.666777</v>
      </c>
      <c r="D534" s="35">
        <f>C534/B534</f>
        <v>0.9558913660543998</v>
      </c>
    </row>
    <row r="535" ht="7.5" customHeight="1">
      <c r="A535" s="9"/>
    </row>
    <row r="536" ht="14.25">
      <c r="A536" s="9" t="s">
        <v>120</v>
      </c>
    </row>
    <row r="537" ht="6.75" customHeight="1">
      <c r="A537" s="9"/>
    </row>
    <row r="538" spans="1:7" ht="33" customHeight="1">
      <c r="A538" s="88" t="s">
        <v>20</v>
      </c>
      <c r="B538" s="88" t="s">
        <v>31</v>
      </c>
      <c r="C538" s="61" t="s">
        <v>39</v>
      </c>
      <c r="D538" s="88" t="s">
        <v>119</v>
      </c>
      <c r="E538" s="88" t="s">
        <v>125</v>
      </c>
      <c r="F538" s="88" t="s">
        <v>51</v>
      </c>
      <c r="G538" s="88" t="s">
        <v>113</v>
      </c>
    </row>
    <row r="539" spans="1:7" ht="14.25">
      <c r="A539" s="89">
        <v>1</v>
      </c>
      <c r="B539" s="89">
        <v>2</v>
      </c>
      <c r="C539" s="90">
        <v>3</v>
      </c>
      <c r="D539" s="89">
        <v>4</v>
      </c>
      <c r="E539" s="91">
        <v>5</v>
      </c>
      <c r="F539" s="90">
        <v>6</v>
      </c>
      <c r="G539" s="89">
        <v>7</v>
      </c>
    </row>
    <row r="540" spans="1:8" ht="12.75" customHeight="1">
      <c r="A540" s="195">
        <v>1</v>
      </c>
      <c r="B540" s="211" t="s">
        <v>221</v>
      </c>
      <c r="C540" s="269">
        <v>80.16889810447299</v>
      </c>
      <c r="D540" s="269">
        <v>63.69427999999999</v>
      </c>
      <c r="E540" s="269">
        <v>63.69428</v>
      </c>
      <c r="F540" s="270">
        <f aca="true" t="shared" si="25" ref="F540:F573">D540-E540</f>
        <v>0</v>
      </c>
      <c r="G540" s="204">
        <f aca="true" t="shared" si="26" ref="G540:G573">E540/D540</f>
        <v>1.0000000000000002</v>
      </c>
      <c r="H540" s="197"/>
    </row>
    <row r="541" spans="1:8" ht="12.75" customHeight="1">
      <c r="A541" s="195">
        <v>2</v>
      </c>
      <c r="B541" s="211" t="s">
        <v>222</v>
      </c>
      <c r="C541" s="269">
        <v>102.27956060900951</v>
      </c>
      <c r="D541" s="269">
        <v>79.71042</v>
      </c>
      <c r="E541" s="269">
        <v>79.71042</v>
      </c>
      <c r="F541" s="270">
        <f t="shared" si="25"/>
        <v>0</v>
      </c>
      <c r="G541" s="204">
        <f t="shared" si="26"/>
        <v>1</v>
      </c>
      <c r="H541" s="197"/>
    </row>
    <row r="542" spans="1:8" ht="12.75" customHeight="1">
      <c r="A542" s="195">
        <v>3</v>
      </c>
      <c r="B542" s="211" t="s">
        <v>223</v>
      </c>
      <c r="C542" s="269">
        <v>119.541950952225</v>
      </c>
      <c r="D542" s="269">
        <v>117.70584</v>
      </c>
      <c r="E542" s="269">
        <v>117.70584</v>
      </c>
      <c r="F542" s="270">
        <f t="shared" si="25"/>
        <v>0</v>
      </c>
      <c r="G542" s="204">
        <f t="shared" si="26"/>
        <v>1</v>
      </c>
      <c r="H542" s="197"/>
    </row>
    <row r="543" spans="1:8" ht="12.75" customHeight="1">
      <c r="A543" s="195">
        <v>4</v>
      </c>
      <c r="B543" s="211" t="s">
        <v>224</v>
      </c>
      <c r="C543" s="269">
        <v>119.3469726970925</v>
      </c>
      <c r="D543" s="269">
        <v>118.10249</v>
      </c>
      <c r="E543" s="269">
        <v>118.10249</v>
      </c>
      <c r="F543" s="270">
        <f t="shared" si="25"/>
        <v>0</v>
      </c>
      <c r="G543" s="204">
        <f t="shared" si="26"/>
        <v>1</v>
      </c>
      <c r="H543" s="197"/>
    </row>
    <row r="544" spans="1:8" ht="12.75" customHeight="1">
      <c r="A544" s="195">
        <v>5</v>
      </c>
      <c r="B544" s="211" t="s">
        <v>225</v>
      </c>
      <c r="C544" s="269">
        <v>105.163614539715</v>
      </c>
      <c r="D544" s="269">
        <v>98.92699999999999</v>
      </c>
      <c r="E544" s="269">
        <v>98.92699999999999</v>
      </c>
      <c r="F544" s="270">
        <f t="shared" si="25"/>
        <v>0</v>
      </c>
      <c r="G544" s="204">
        <f t="shared" si="26"/>
        <v>1</v>
      </c>
      <c r="H544" s="197"/>
    </row>
    <row r="545" spans="1:8" ht="12.75" customHeight="1">
      <c r="A545" s="195">
        <v>6</v>
      </c>
      <c r="B545" s="211" t="s">
        <v>226</v>
      </c>
      <c r="C545" s="269">
        <v>60.10106124567349</v>
      </c>
      <c r="D545" s="269">
        <v>49.53811</v>
      </c>
      <c r="E545" s="269">
        <v>49.53811</v>
      </c>
      <c r="F545" s="270">
        <f t="shared" si="25"/>
        <v>0</v>
      </c>
      <c r="G545" s="204">
        <f t="shared" si="26"/>
        <v>1</v>
      </c>
      <c r="H545" s="197"/>
    </row>
    <row r="546" spans="1:8" ht="12.75" customHeight="1">
      <c r="A546" s="195">
        <v>7</v>
      </c>
      <c r="B546" s="211" t="s">
        <v>227</v>
      </c>
      <c r="C546" s="269">
        <v>66.48419523797</v>
      </c>
      <c r="D546" s="269">
        <v>52.21113</v>
      </c>
      <c r="E546" s="269">
        <v>52.21113</v>
      </c>
      <c r="F546" s="270">
        <f t="shared" si="25"/>
        <v>0</v>
      </c>
      <c r="G546" s="204">
        <f t="shared" si="26"/>
        <v>1</v>
      </c>
      <c r="H546" s="197"/>
    </row>
    <row r="547" spans="1:8" ht="12.75" customHeight="1">
      <c r="A547" s="195">
        <v>8</v>
      </c>
      <c r="B547" s="211" t="s">
        <v>228</v>
      </c>
      <c r="C547" s="269">
        <v>76.74587845724</v>
      </c>
      <c r="D547" s="269">
        <v>76.42805999999999</v>
      </c>
      <c r="E547" s="269">
        <v>76.42805999999999</v>
      </c>
      <c r="F547" s="270">
        <f t="shared" si="25"/>
        <v>0</v>
      </c>
      <c r="G547" s="204">
        <f t="shared" si="26"/>
        <v>1</v>
      </c>
      <c r="H547" s="197"/>
    </row>
    <row r="548" spans="1:8" ht="12.75" customHeight="1">
      <c r="A548" s="195">
        <v>9</v>
      </c>
      <c r="B548" s="211" t="s">
        <v>229</v>
      </c>
      <c r="C548" s="269">
        <v>74.42528590495249</v>
      </c>
      <c r="D548" s="269">
        <v>73.49734</v>
      </c>
      <c r="E548" s="269">
        <v>73.49734</v>
      </c>
      <c r="F548" s="270">
        <f t="shared" si="25"/>
        <v>0</v>
      </c>
      <c r="G548" s="204">
        <f t="shared" si="26"/>
        <v>1</v>
      </c>
      <c r="H548" s="197"/>
    </row>
    <row r="549" spans="1:8" ht="12.75" customHeight="1">
      <c r="A549" s="195">
        <v>10</v>
      </c>
      <c r="B549" s="211" t="s">
        <v>230</v>
      </c>
      <c r="C549" s="269">
        <v>97.02991333196498</v>
      </c>
      <c r="D549" s="269">
        <v>82.69058</v>
      </c>
      <c r="E549" s="269">
        <v>82.69058</v>
      </c>
      <c r="F549" s="270">
        <f t="shared" si="25"/>
        <v>0</v>
      </c>
      <c r="G549" s="204">
        <f t="shared" si="26"/>
        <v>1</v>
      </c>
      <c r="H549" s="197"/>
    </row>
    <row r="550" spans="1:8" ht="12.75" customHeight="1">
      <c r="A550" s="195">
        <v>11</v>
      </c>
      <c r="B550" s="211" t="s">
        <v>231</v>
      </c>
      <c r="C550" s="269">
        <v>68.043618909155</v>
      </c>
      <c r="D550" s="269">
        <v>62.390249999999995</v>
      </c>
      <c r="E550" s="269">
        <v>62.390249999999995</v>
      </c>
      <c r="F550" s="270">
        <f t="shared" si="25"/>
        <v>0</v>
      </c>
      <c r="G550" s="204">
        <f t="shared" si="26"/>
        <v>1</v>
      </c>
      <c r="H550" s="197"/>
    </row>
    <row r="551" spans="1:8" ht="12.75" customHeight="1">
      <c r="A551" s="195">
        <v>12</v>
      </c>
      <c r="B551" s="211" t="s">
        <v>232</v>
      </c>
      <c r="C551" s="269">
        <v>163.3583495102125</v>
      </c>
      <c r="D551" s="269">
        <v>138.66357</v>
      </c>
      <c r="E551" s="269">
        <v>138.66357</v>
      </c>
      <c r="F551" s="270">
        <f t="shared" si="25"/>
        <v>0</v>
      </c>
      <c r="G551" s="204">
        <f t="shared" si="26"/>
        <v>1</v>
      </c>
      <c r="H551" s="197"/>
    </row>
    <row r="552" spans="1:8" ht="12.75" customHeight="1">
      <c r="A552" s="195">
        <v>13</v>
      </c>
      <c r="B552" s="211" t="s">
        <v>233</v>
      </c>
      <c r="C552" s="269">
        <v>84.0758111816575</v>
      </c>
      <c r="D552" s="269">
        <v>84.86146</v>
      </c>
      <c r="E552" s="269">
        <v>84.86146</v>
      </c>
      <c r="F552" s="270">
        <f t="shared" si="25"/>
        <v>0</v>
      </c>
      <c r="G552" s="204">
        <f t="shared" si="26"/>
        <v>1</v>
      </c>
      <c r="H552" s="197"/>
    </row>
    <row r="553" spans="1:8" ht="12.75" customHeight="1">
      <c r="A553" s="195">
        <v>14</v>
      </c>
      <c r="B553" s="211" t="s">
        <v>234</v>
      </c>
      <c r="C553" s="269">
        <v>60.05496022846499</v>
      </c>
      <c r="D553" s="269">
        <v>42.018</v>
      </c>
      <c r="E553" s="269">
        <v>42.018</v>
      </c>
      <c r="F553" s="270">
        <f t="shared" si="25"/>
        <v>0</v>
      </c>
      <c r="G553" s="204">
        <f t="shared" si="26"/>
        <v>1</v>
      </c>
      <c r="H553" s="197"/>
    </row>
    <row r="554" spans="1:8" ht="12.75" customHeight="1">
      <c r="A554" s="195">
        <v>15</v>
      </c>
      <c r="B554" s="211" t="s">
        <v>235</v>
      </c>
      <c r="C554" s="269">
        <v>36.145882657245</v>
      </c>
      <c r="D554" s="269">
        <v>19.386089999999996</v>
      </c>
      <c r="E554" s="269">
        <v>17.004089999999998</v>
      </c>
      <c r="F554" s="270">
        <f t="shared" si="25"/>
        <v>2.381999999999998</v>
      </c>
      <c r="G554" s="204">
        <f t="shared" si="26"/>
        <v>0.8771283946375985</v>
      </c>
      <c r="H554" s="197"/>
    </row>
    <row r="555" spans="1:8" ht="12.75" customHeight="1">
      <c r="A555" s="195">
        <v>16</v>
      </c>
      <c r="B555" s="211" t="s">
        <v>236</v>
      </c>
      <c r="C555" s="269">
        <v>84.975449274945</v>
      </c>
      <c r="D555" s="269">
        <v>82.01205</v>
      </c>
      <c r="E555" s="269">
        <v>82.01205</v>
      </c>
      <c r="F555" s="270">
        <f t="shared" si="25"/>
        <v>0</v>
      </c>
      <c r="G555" s="204">
        <f t="shared" si="26"/>
        <v>1</v>
      </c>
      <c r="H555" s="197"/>
    </row>
    <row r="556" spans="1:8" ht="12.75" customHeight="1">
      <c r="A556" s="195">
        <v>17</v>
      </c>
      <c r="B556" s="211" t="s">
        <v>237</v>
      </c>
      <c r="C556" s="269">
        <v>72.5874729345675</v>
      </c>
      <c r="D556" s="269">
        <v>61.14</v>
      </c>
      <c r="E556" s="269">
        <v>61.14</v>
      </c>
      <c r="F556" s="270">
        <f t="shared" si="25"/>
        <v>0</v>
      </c>
      <c r="G556" s="204">
        <f t="shared" si="26"/>
        <v>1</v>
      </c>
      <c r="H556" s="197"/>
    </row>
    <row r="557" spans="1:8" ht="12.75" customHeight="1">
      <c r="A557" s="195">
        <v>18</v>
      </c>
      <c r="B557" s="211" t="s">
        <v>238</v>
      </c>
      <c r="C557" s="269">
        <v>98.1088707032325</v>
      </c>
      <c r="D557" s="269">
        <v>92.96405999999999</v>
      </c>
      <c r="E557" s="269">
        <v>92.96405999999999</v>
      </c>
      <c r="F557" s="270">
        <f t="shared" si="25"/>
        <v>0</v>
      </c>
      <c r="G557" s="204">
        <f t="shared" si="26"/>
        <v>1</v>
      </c>
      <c r="H557" s="197"/>
    </row>
    <row r="558" spans="1:8" ht="12.75" customHeight="1">
      <c r="A558" s="195">
        <v>19</v>
      </c>
      <c r="B558" s="211" t="s">
        <v>239</v>
      </c>
      <c r="C558" s="269">
        <v>64.3330389741525</v>
      </c>
      <c r="D558" s="269">
        <v>49.81202999999999</v>
      </c>
      <c r="E558" s="269">
        <v>49.81202999999999</v>
      </c>
      <c r="F558" s="270">
        <f t="shared" si="25"/>
        <v>0</v>
      </c>
      <c r="G558" s="204">
        <f t="shared" si="26"/>
        <v>1</v>
      </c>
      <c r="H558" s="197"/>
    </row>
    <row r="559" spans="1:8" s="228" customFormat="1" ht="12.75" customHeight="1">
      <c r="A559" s="195">
        <v>20</v>
      </c>
      <c r="B559" s="211" t="s">
        <v>240</v>
      </c>
      <c r="C559" s="269">
        <v>108.59968320241498</v>
      </c>
      <c r="D559" s="269">
        <v>99.066</v>
      </c>
      <c r="E559" s="269">
        <v>84.21600000000001</v>
      </c>
      <c r="F559" s="270">
        <f t="shared" si="25"/>
        <v>14.849999999999994</v>
      </c>
      <c r="G559" s="204">
        <f t="shared" si="26"/>
        <v>0.8500999333777483</v>
      </c>
      <c r="H559" s="197"/>
    </row>
    <row r="560" spans="1:8" s="228" customFormat="1" ht="12.75" customHeight="1">
      <c r="A560" s="195">
        <v>21</v>
      </c>
      <c r="B560" s="211" t="s">
        <v>241</v>
      </c>
      <c r="C560" s="269">
        <v>45.796243012245</v>
      </c>
      <c r="D560" s="269">
        <v>44.11737</v>
      </c>
      <c r="E560" s="269">
        <v>36.97737</v>
      </c>
      <c r="F560" s="270">
        <f t="shared" si="25"/>
        <v>7.140000000000001</v>
      </c>
      <c r="G560" s="204">
        <f t="shared" si="26"/>
        <v>0.8381589836384172</v>
      </c>
      <c r="H560" s="197"/>
    </row>
    <row r="561" spans="1:8" s="228" customFormat="1" ht="12.75" customHeight="1">
      <c r="A561" s="195">
        <v>22</v>
      </c>
      <c r="B561" s="211" t="s">
        <v>242</v>
      </c>
      <c r="C561" s="269">
        <v>61.96405460521999</v>
      </c>
      <c r="D561" s="269">
        <v>53.284497</v>
      </c>
      <c r="E561" s="269">
        <v>53.284497</v>
      </c>
      <c r="F561" s="270">
        <f t="shared" si="25"/>
        <v>0</v>
      </c>
      <c r="G561" s="204">
        <f t="shared" si="26"/>
        <v>1</v>
      </c>
      <c r="H561" s="197"/>
    </row>
    <row r="562" spans="1:8" s="228" customFormat="1" ht="12.75" customHeight="1">
      <c r="A562" s="195">
        <v>23</v>
      </c>
      <c r="B562" s="211" t="s">
        <v>243</v>
      </c>
      <c r="C562" s="269">
        <v>125.5758107205775</v>
      </c>
      <c r="D562" s="269">
        <v>136.92325</v>
      </c>
      <c r="E562" s="269">
        <v>99.11025</v>
      </c>
      <c r="F562" s="270">
        <f t="shared" si="25"/>
        <v>37.813</v>
      </c>
      <c r="G562" s="204">
        <f t="shared" si="26"/>
        <v>0.7238379895306312</v>
      </c>
      <c r="H562" s="197"/>
    </row>
    <row r="563" spans="1:8" s="228" customFormat="1" ht="12.75" customHeight="1">
      <c r="A563" s="195">
        <v>24</v>
      </c>
      <c r="B563" s="211" t="s">
        <v>244</v>
      </c>
      <c r="C563" s="269">
        <v>90.2814253602025</v>
      </c>
      <c r="D563" s="269">
        <v>47.88185</v>
      </c>
      <c r="E563" s="269">
        <v>40.34185000000001</v>
      </c>
      <c r="F563" s="270">
        <f t="shared" si="25"/>
        <v>7.539999999999992</v>
      </c>
      <c r="G563" s="204">
        <f t="shared" si="26"/>
        <v>0.8425290585054672</v>
      </c>
      <c r="H563" s="197"/>
    </row>
    <row r="564" spans="1:8" ht="12.75" customHeight="1">
      <c r="A564" s="195">
        <v>25</v>
      </c>
      <c r="B564" s="211" t="s">
        <v>245</v>
      </c>
      <c r="C564" s="269">
        <v>156.30524801141001</v>
      </c>
      <c r="D564" s="269">
        <v>160.03976</v>
      </c>
      <c r="E564" s="269">
        <v>160.03976</v>
      </c>
      <c r="F564" s="270">
        <f t="shared" si="25"/>
        <v>0</v>
      </c>
      <c r="G564" s="204">
        <f t="shared" si="26"/>
        <v>1</v>
      </c>
      <c r="H564" s="197"/>
    </row>
    <row r="565" spans="1:8" ht="12.75" customHeight="1">
      <c r="A565" s="195">
        <v>26</v>
      </c>
      <c r="B565" s="211" t="s">
        <v>246</v>
      </c>
      <c r="C565" s="269">
        <v>189.68804315609495</v>
      </c>
      <c r="D565" s="269">
        <v>187.64371</v>
      </c>
      <c r="E565" s="269">
        <v>187.64371</v>
      </c>
      <c r="F565" s="270">
        <f t="shared" si="25"/>
        <v>0</v>
      </c>
      <c r="G565" s="204">
        <f t="shared" si="26"/>
        <v>1</v>
      </c>
      <c r="H565" s="197"/>
    </row>
    <row r="566" spans="1:8" ht="12.75" customHeight="1">
      <c r="A566" s="195">
        <v>27</v>
      </c>
      <c r="B566" s="211" t="s">
        <v>247</v>
      </c>
      <c r="C566" s="269">
        <v>173.14447993224502</v>
      </c>
      <c r="D566" s="269">
        <v>157.3234</v>
      </c>
      <c r="E566" s="269">
        <v>146.6534</v>
      </c>
      <c r="F566" s="270">
        <f t="shared" si="25"/>
        <v>10.669999999999987</v>
      </c>
      <c r="G566" s="204">
        <f t="shared" si="26"/>
        <v>0.9321779214026649</v>
      </c>
      <c r="H566" s="197"/>
    </row>
    <row r="567" spans="1:8" ht="12.75" customHeight="1">
      <c r="A567" s="195">
        <v>28</v>
      </c>
      <c r="B567" s="211" t="s">
        <v>248</v>
      </c>
      <c r="C567" s="269">
        <v>190.76224361989247</v>
      </c>
      <c r="D567" s="269">
        <v>176.74258999999998</v>
      </c>
      <c r="E567" s="269">
        <v>134.84696</v>
      </c>
      <c r="F567" s="270">
        <f t="shared" si="25"/>
        <v>41.89562999999998</v>
      </c>
      <c r="G567" s="204">
        <f t="shared" si="26"/>
        <v>0.7629567949637945</v>
      </c>
      <c r="H567" s="197"/>
    </row>
    <row r="568" spans="1:8" ht="12.75" customHeight="1">
      <c r="A568" s="195">
        <v>29</v>
      </c>
      <c r="B568" s="211" t="s">
        <v>249</v>
      </c>
      <c r="C568" s="269">
        <v>129.81432155436</v>
      </c>
      <c r="D568" s="269">
        <v>105.01920999999999</v>
      </c>
      <c r="E568" s="269">
        <v>93.56921000000001</v>
      </c>
      <c r="F568" s="270">
        <f t="shared" si="25"/>
        <v>11.449999999999974</v>
      </c>
      <c r="G568" s="204">
        <f t="shared" si="26"/>
        <v>0.8909723278245953</v>
      </c>
      <c r="H568" s="197"/>
    </row>
    <row r="569" spans="1:8" ht="12.75" customHeight="1">
      <c r="A569" s="195">
        <v>30</v>
      </c>
      <c r="B569" s="211" t="s">
        <v>250</v>
      </c>
      <c r="C569" s="269">
        <v>164.22605276023995</v>
      </c>
      <c r="D569" s="269">
        <v>177.924</v>
      </c>
      <c r="E569" s="269">
        <v>172.383</v>
      </c>
      <c r="F569" s="270">
        <f t="shared" si="25"/>
        <v>5.540999999999997</v>
      </c>
      <c r="G569" s="204">
        <f t="shared" si="26"/>
        <v>0.9688574897147096</v>
      </c>
      <c r="H569" s="197"/>
    </row>
    <row r="570" spans="1:8" ht="12.75" customHeight="1">
      <c r="A570" s="195">
        <v>31</v>
      </c>
      <c r="B570" s="211" t="s">
        <v>251</v>
      </c>
      <c r="C570" s="269">
        <v>201.29354380060747</v>
      </c>
      <c r="D570" s="269">
        <v>174.906</v>
      </c>
      <c r="E570" s="269">
        <v>174.906</v>
      </c>
      <c r="F570" s="270">
        <f t="shared" si="25"/>
        <v>0</v>
      </c>
      <c r="G570" s="204">
        <f t="shared" si="26"/>
        <v>1</v>
      </c>
      <c r="H570" s="197"/>
    </row>
    <row r="571" spans="1:8" ht="12.75" customHeight="1">
      <c r="A571" s="195">
        <v>32</v>
      </c>
      <c r="B571" s="211" t="s">
        <v>252</v>
      </c>
      <c r="C571" s="269">
        <v>124.3956750756725</v>
      </c>
      <c r="D571" s="269">
        <v>114.86281</v>
      </c>
      <c r="E571" s="269">
        <v>114.86281</v>
      </c>
      <c r="F571" s="270">
        <f t="shared" si="25"/>
        <v>0</v>
      </c>
      <c r="G571" s="204">
        <f t="shared" si="26"/>
        <v>1</v>
      </c>
      <c r="H571" s="197"/>
    </row>
    <row r="572" spans="1:8" ht="12.75" customHeight="1">
      <c r="A572" s="195">
        <v>33</v>
      </c>
      <c r="B572" s="211" t="s">
        <v>253</v>
      </c>
      <c r="C572" s="269">
        <v>162.02663328646003</v>
      </c>
      <c r="D572" s="269">
        <v>162.62167999999997</v>
      </c>
      <c r="E572" s="269">
        <v>162.62167999999997</v>
      </c>
      <c r="F572" s="270">
        <f t="shared" si="25"/>
        <v>0</v>
      </c>
      <c r="G572" s="204">
        <f t="shared" si="26"/>
        <v>1</v>
      </c>
      <c r="H572" s="197"/>
    </row>
    <row r="573" spans="1:8" ht="12.75" customHeight="1">
      <c r="A573" s="195">
        <v>34</v>
      </c>
      <c r="B573" s="211" t="s">
        <v>254</v>
      </c>
      <c r="C573" s="269">
        <v>131.25</v>
      </c>
      <c r="D573" s="269">
        <v>104.24952000000002</v>
      </c>
      <c r="E573" s="269">
        <v>95.83952000000001</v>
      </c>
      <c r="F573" s="270">
        <f t="shared" si="25"/>
        <v>8.41000000000001</v>
      </c>
      <c r="G573" s="204">
        <f t="shared" si="26"/>
        <v>0.9193281657316024</v>
      </c>
      <c r="H573" s="197"/>
    </row>
    <row r="574" spans="1:13" ht="12.75" customHeight="1">
      <c r="A574" s="34"/>
      <c r="B574" s="1" t="s">
        <v>27</v>
      </c>
      <c r="C574" s="159">
        <v>3688.094243551591</v>
      </c>
      <c r="D574" s="159">
        <v>3348.3582869999996</v>
      </c>
      <c r="E574" s="159">
        <v>3200.666777</v>
      </c>
      <c r="F574" s="160">
        <f>D574-E574</f>
        <v>147.69150999999965</v>
      </c>
      <c r="G574" s="39">
        <f>E574/D574</f>
        <v>0.9558913660543998</v>
      </c>
      <c r="M574" s="10" t="s">
        <v>12</v>
      </c>
    </row>
    <row r="575" spans="1:7" ht="12.75" customHeight="1">
      <c r="A575" s="40"/>
      <c r="B575" s="2"/>
      <c r="C575" s="162"/>
      <c r="D575" s="162"/>
      <c r="E575" s="162"/>
      <c r="F575" s="163"/>
      <c r="G575" s="38"/>
    </row>
    <row r="576" spans="1:8" ht="14.25">
      <c r="A576" s="9" t="s">
        <v>52</v>
      </c>
      <c r="F576" s="161"/>
      <c r="H576" s="10" t="s">
        <v>12</v>
      </c>
    </row>
    <row r="577" spans="1:6" ht="14.25">
      <c r="A577" s="9"/>
      <c r="F577" s="161"/>
    </row>
    <row r="578" spans="1:6" ht="14.25">
      <c r="A578" s="92" t="s">
        <v>53</v>
      </c>
      <c r="B578" s="56"/>
      <c r="C578" s="56"/>
      <c r="D578" s="56"/>
      <c r="E578" s="57"/>
      <c r="F578" s="56"/>
    </row>
    <row r="579" spans="1:6" ht="9" customHeight="1">
      <c r="A579" s="56"/>
      <c r="B579" s="56"/>
      <c r="C579" s="56"/>
      <c r="D579" s="56"/>
      <c r="E579" s="57"/>
      <c r="F579" s="56"/>
    </row>
    <row r="580" spans="1:7" ht="11.25" customHeight="1">
      <c r="A580" s="215" t="s">
        <v>175</v>
      </c>
      <c r="B580" s="197"/>
      <c r="C580" s="216"/>
      <c r="D580" s="197"/>
      <c r="E580" s="197"/>
      <c r="F580" s="48"/>
      <c r="G580" s="48"/>
    </row>
    <row r="581" spans="1:7" ht="6.75" customHeight="1">
      <c r="A581" s="215"/>
      <c r="B581" s="197"/>
      <c r="C581" s="216"/>
      <c r="D581" s="197"/>
      <c r="E581" s="197"/>
      <c r="F581" s="48"/>
      <c r="G581" s="48"/>
    </row>
    <row r="582" spans="1:5" ht="14.25">
      <c r="A582" s="197"/>
      <c r="B582" s="197"/>
      <c r="C582" s="197"/>
      <c r="D582" s="197"/>
      <c r="E582" s="217" t="s">
        <v>122</v>
      </c>
    </row>
    <row r="583" spans="1:7" ht="45" customHeight="1">
      <c r="A583" s="218" t="s">
        <v>37</v>
      </c>
      <c r="B583" s="218" t="s">
        <v>38</v>
      </c>
      <c r="C583" s="219" t="s">
        <v>176</v>
      </c>
      <c r="D583" s="219" t="s">
        <v>177</v>
      </c>
      <c r="E583" s="219" t="s">
        <v>178</v>
      </c>
      <c r="F583" s="63"/>
      <c r="G583" s="64"/>
    </row>
    <row r="584" spans="1:7" ht="14.25" customHeight="1">
      <c r="A584" s="218">
        <v>1</v>
      </c>
      <c r="B584" s="218">
        <v>2</v>
      </c>
      <c r="C584" s="219">
        <v>3</v>
      </c>
      <c r="D584" s="219">
        <v>4</v>
      </c>
      <c r="E584" s="219">
        <v>5</v>
      </c>
      <c r="F584" s="63"/>
      <c r="G584" s="64"/>
    </row>
    <row r="585" spans="1:7" ht="12.75" customHeight="1">
      <c r="A585" s="195">
        <v>1</v>
      </c>
      <c r="B585" s="211" t="s">
        <v>221</v>
      </c>
      <c r="C585" s="151">
        <v>1049.8922498959</v>
      </c>
      <c r="D585" s="151">
        <v>37.044399999999996</v>
      </c>
      <c r="E585" s="220">
        <f aca="true" t="shared" si="27" ref="E585:E619">D585/C585</f>
        <v>0.03528400176653657</v>
      </c>
      <c r="F585" s="149"/>
      <c r="G585" s="31"/>
    </row>
    <row r="586" spans="1:7" ht="12.75" customHeight="1">
      <c r="A586" s="195">
        <v>2</v>
      </c>
      <c r="B586" s="211" t="s">
        <v>222</v>
      </c>
      <c r="C586" s="151">
        <v>1466.2929082529</v>
      </c>
      <c r="D586" s="151">
        <v>35.16646552000002</v>
      </c>
      <c r="E586" s="220">
        <f t="shared" si="27"/>
        <v>0.023983247359425034</v>
      </c>
      <c r="F586" s="149"/>
      <c r="G586" s="31"/>
    </row>
    <row r="587" spans="1:7" ht="12.75" customHeight="1">
      <c r="A587" s="195">
        <v>3</v>
      </c>
      <c r="B587" s="211" t="s">
        <v>223</v>
      </c>
      <c r="C587" s="151">
        <v>1666.6805587286</v>
      </c>
      <c r="D587" s="151">
        <v>52.50461000000003</v>
      </c>
      <c r="E587" s="220">
        <f t="shared" si="27"/>
        <v>0.031502503419162886</v>
      </c>
      <c r="F587" s="149"/>
      <c r="G587" s="31"/>
    </row>
    <row r="588" spans="1:7" ht="12.75" customHeight="1">
      <c r="A588" s="195">
        <v>4</v>
      </c>
      <c r="B588" s="211" t="s">
        <v>224</v>
      </c>
      <c r="C588" s="151">
        <v>1717.8770162422002</v>
      </c>
      <c r="D588" s="151">
        <v>110.25948</v>
      </c>
      <c r="E588" s="220">
        <f t="shared" si="27"/>
        <v>0.06418357016102876</v>
      </c>
      <c r="F588" s="149"/>
      <c r="G588" s="31"/>
    </row>
    <row r="589" spans="1:7" ht="12.75" customHeight="1">
      <c r="A589" s="195">
        <v>5</v>
      </c>
      <c r="B589" s="211" t="s">
        <v>225</v>
      </c>
      <c r="C589" s="151">
        <v>1435.9668179101</v>
      </c>
      <c r="D589" s="151">
        <v>133.46203175999997</v>
      </c>
      <c r="E589" s="220">
        <f t="shared" si="27"/>
        <v>0.09294228118323795</v>
      </c>
      <c r="F589" s="149"/>
      <c r="G589" s="31"/>
    </row>
    <row r="590" spans="1:7" ht="12.75" customHeight="1">
      <c r="A590" s="195">
        <v>6</v>
      </c>
      <c r="B590" s="211" t="s">
        <v>226</v>
      </c>
      <c r="C590" s="151">
        <v>675.2355530507</v>
      </c>
      <c r="D590" s="151">
        <v>172.09620999999999</v>
      </c>
      <c r="E590" s="220">
        <f t="shared" si="27"/>
        <v>0.2548684073616576</v>
      </c>
      <c r="F590" s="149"/>
      <c r="G590" s="31"/>
    </row>
    <row r="591" spans="1:7" ht="12.75" customHeight="1">
      <c r="A591" s="195">
        <v>7</v>
      </c>
      <c r="B591" s="211" t="s">
        <v>227</v>
      </c>
      <c r="C591" s="151">
        <v>763.5759602562</v>
      </c>
      <c r="D591" s="151">
        <v>139.416889268</v>
      </c>
      <c r="E591" s="220">
        <f t="shared" si="27"/>
        <v>0.1825841782934365</v>
      </c>
      <c r="F591" s="149"/>
      <c r="G591" s="31"/>
    </row>
    <row r="592" spans="1:7" ht="12.75" customHeight="1">
      <c r="A592" s="195">
        <v>8</v>
      </c>
      <c r="B592" s="211" t="s">
        <v>228</v>
      </c>
      <c r="C592" s="151">
        <v>1000.8719236303998</v>
      </c>
      <c r="D592" s="151">
        <v>142.7795</v>
      </c>
      <c r="E592" s="220">
        <f t="shared" si="27"/>
        <v>0.14265511563368158</v>
      </c>
      <c r="F592" s="149"/>
      <c r="G592" s="31"/>
    </row>
    <row r="593" spans="1:7" ht="12.75" customHeight="1">
      <c r="A593" s="195">
        <v>9</v>
      </c>
      <c r="B593" s="211" t="s">
        <v>229</v>
      </c>
      <c r="C593" s="151">
        <v>950.8077988882001</v>
      </c>
      <c r="D593" s="151">
        <v>112.28710000000001</v>
      </c>
      <c r="E593" s="220">
        <f t="shared" si="27"/>
        <v>0.11809652816405138</v>
      </c>
      <c r="F593" s="149"/>
      <c r="G593" s="31"/>
    </row>
    <row r="594" spans="1:7" ht="12.75" customHeight="1">
      <c r="A594" s="195">
        <v>10</v>
      </c>
      <c r="B594" s="211" t="s">
        <v>230</v>
      </c>
      <c r="C594" s="151">
        <v>1298.4367787459</v>
      </c>
      <c r="D594" s="151">
        <v>43.549619999999955</v>
      </c>
      <c r="E594" s="220">
        <f t="shared" si="27"/>
        <v>0.033540038847376545</v>
      </c>
      <c r="F594" s="149"/>
      <c r="G594" s="31"/>
    </row>
    <row r="595" spans="1:7" ht="12.75" customHeight="1">
      <c r="A595" s="195">
        <v>11</v>
      </c>
      <c r="B595" s="211" t="s">
        <v>231</v>
      </c>
      <c r="C595" s="151">
        <v>855.8690642061001</v>
      </c>
      <c r="D595" s="151">
        <v>36.98945999999998</v>
      </c>
      <c r="E595" s="220">
        <f t="shared" si="27"/>
        <v>0.043218596800564606</v>
      </c>
      <c r="F595" s="149"/>
      <c r="G595" s="31"/>
    </row>
    <row r="596" spans="1:7" ht="12.75" customHeight="1">
      <c r="A596" s="195">
        <v>12</v>
      </c>
      <c r="B596" s="211" t="s">
        <v>232</v>
      </c>
      <c r="C596" s="151">
        <v>2290.7683035541</v>
      </c>
      <c r="D596" s="151">
        <v>72.7354</v>
      </c>
      <c r="E596" s="220">
        <f t="shared" si="27"/>
        <v>0.031751530648975665</v>
      </c>
      <c r="F596" s="149"/>
      <c r="G596" s="31"/>
    </row>
    <row r="597" spans="1:7" ht="12.75" customHeight="1">
      <c r="A597" s="195">
        <v>13</v>
      </c>
      <c r="B597" s="211" t="s">
        <v>233</v>
      </c>
      <c r="C597" s="151">
        <v>1220.2069152137</v>
      </c>
      <c r="D597" s="151">
        <v>41.174400000000006</v>
      </c>
      <c r="E597" s="220">
        <f t="shared" si="27"/>
        <v>0.03374378516187065</v>
      </c>
      <c r="F597" s="149"/>
      <c r="G597" s="31"/>
    </row>
    <row r="598" spans="1:7" ht="12.75" customHeight="1">
      <c r="A598" s="195">
        <v>14</v>
      </c>
      <c r="B598" s="211" t="s">
        <v>234</v>
      </c>
      <c r="C598" s="151">
        <v>802.3795004737001</v>
      </c>
      <c r="D598" s="151">
        <v>62.953399999999995</v>
      </c>
      <c r="E598" s="220">
        <f t="shared" si="27"/>
        <v>0.07845838529378461</v>
      </c>
      <c r="F598" s="149"/>
      <c r="G598" s="31"/>
    </row>
    <row r="599" spans="1:7" ht="12.75" customHeight="1">
      <c r="A599" s="195">
        <v>15</v>
      </c>
      <c r="B599" s="211" t="s">
        <v>235</v>
      </c>
      <c r="C599" s="151">
        <v>356.28607138760003</v>
      </c>
      <c r="D599" s="151">
        <v>69.92051000000001</v>
      </c>
      <c r="E599" s="220">
        <f t="shared" si="27"/>
        <v>0.19624822752033488</v>
      </c>
      <c r="F599" s="149"/>
      <c r="G599" s="31"/>
    </row>
    <row r="600" spans="1:7" ht="12.75" customHeight="1">
      <c r="A600" s="195">
        <v>16</v>
      </c>
      <c r="B600" s="211" t="s">
        <v>236</v>
      </c>
      <c r="C600" s="151">
        <v>1235.7333125506998</v>
      </c>
      <c r="D600" s="151">
        <v>40.63013999999999</v>
      </c>
      <c r="E600" s="220">
        <f t="shared" si="27"/>
        <v>0.03287937582271257</v>
      </c>
      <c r="F600" s="149"/>
      <c r="G600" s="31"/>
    </row>
    <row r="601" spans="1:7" ht="12.75" customHeight="1">
      <c r="A601" s="195">
        <v>17</v>
      </c>
      <c r="B601" s="211" t="s">
        <v>237</v>
      </c>
      <c r="C601" s="151">
        <v>863.9451174089</v>
      </c>
      <c r="D601" s="151">
        <v>52.692365641200006</v>
      </c>
      <c r="E601" s="220">
        <f t="shared" si="27"/>
        <v>0.06099040851024455</v>
      </c>
      <c r="F601" s="149"/>
      <c r="G601" s="31"/>
    </row>
    <row r="602" spans="1:8" ht="12.75" customHeight="1">
      <c r="A602" s="195">
        <v>18</v>
      </c>
      <c r="B602" s="211" t="s">
        <v>238</v>
      </c>
      <c r="C602" s="164">
        <v>1358.586129214</v>
      </c>
      <c r="D602" s="164">
        <v>20.5214</v>
      </c>
      <c r="E602" s="220">
        <f t="shared" si="27"/>
        <v>0.01510496799483188</v>
      </c>
      <c r="F602" s="149"/>
      <c r="G602" s="31"/>
      <c r="H602" s="10" t="s">
        <v>12</v>
      </c>
    </row>
    <row r="603" spans="1:7" ht="12.75" customHeight="1">
      <c r="A603" s="195">
        <v>19</v>
      </c>
      <c r="B603" s="211" t="s">
        <v>239</v>
      </c>
      <c r="C603" s="164">
        <v>750.0592840771001</v>
      </c>
      <c r="D603" s="164">
        <v>55.57050000000001</v>
      </c>
      <c r="E603" s="220">
        <f t="shared" si="27"/>
        <v>0.07408814367037127</v>
      </c>
      <c r="F603" s="149"/>
      <c r="G603" s="31" t="s">
        <v>12</v>
      </c>
    </row>
    <row r="604" spans="1:7" ht="12.75" customHeight="1">
      <c r="A604" s="195">
        <v>20</v>
      </c>
      <c r="B604" s="211" t="s">
        <v>240</v>
      </c>
      <c r="C604" s="164">
        <v>1500.3382486891</v>
      </c>
      <c r="D604" s="164">
        <v>45.6027</v>
      </c>
      <c r="E604" s="220">
        <f t="shared" si="27"/>
        <v>0.030394945966247765</v>
      </c>
      <c r="F604" s="149"/>
      <c r="G604" s="31"/>
    </row>
    <row r="605" spans="1:7" ht="12.75" customHeight="1">
      <c r="A605" s="195">
        <v>21</v>
      </c>
      <c r="B605" s="211" t="s">
        <v>241</v>
      </c>
      <c r="C605" s="164">
        <v>501.0322339415</v>
      </c>
      <c r="D605" s="164">
        <v>34.188199999999995</v>
      </c>
      <c r="E605" s="220">
        <f t="shared" si="27"/>
        <v>0.06823552993995946</v>
      </c>
      <c r="F605" s="149"/>
      <c r="G605" s="31"/>
    </row>
    <row r="606" spans="1:7" ht="12.75" customHeight="1">
      <c r="A606" s="195">
        <v>22</v>
      </c>
      <c r="B606" s="211" t="s">
        <v>242</v>
      </c>
      <c r="C606" s="164">
        <v>824.9021835949001</v>
      </c>
      <c r="D606" s="164">
        <v>30.81599999999999</v>
      </c>
      <c r="E606" s="220">
        <f t="shared" si="27"/>
        <v>0.037357156536675346</v>
      </c>
      <c r="F606" s="149"/>
      <c r="G606" s="31"/>
    </row>
    <row r="607" spans="1:7" ht="12.75" customHeight="1">
      <c r="A607" s="195">
        <v>23</v>
      </c>
      <c r="B607" s="211" t="s">
        <v>243</v>
      </c>
      <c r="C607" s="164">
        <v>1870.2563466244997</v>
      </c>
      <c r="D607" s="164">
        <v>32.48931009999997</v>
      </c>
      <c r="E607" s="220">
        <f t="shared" si="27"/>
        <v>0.017371581258706994</v>
      </c>
      <c r="F607" s="149"/>
      <c r="G607" s="31"/>
    </row>
    <row r="608" spans="1:7" ht="12.75" customHeight="1">
      <c r="A608" s="195">
        <v>24</v>
      </c>
      <c r="B608" s="211" t="s">
        <v>244</v>
      </c>
      <c r="C608" s="164">
        <v>1235.3375345178001</v>
      </c>
      <c r="D608" s="164">
        <v>77.4662</v>
      </c>
      <c r="E608" s="220">
        <f t="shared" si="27"/>
        <v>0.06270852931724287</v>
      </c>
      <c r="F608" s="149"/>
      <c r="G608" s="31"/>
    </row>
    <row r="609" spans="1:7" ht="12.75" customHeight="1">
      <c r="A609" s="195">
        <v>25</v>
      </c>
      <c r="B609" s="211" t="s">
        <v>245</v>
      </c>
      <c r="C609" s="164">
        <v>2295.7267577861003</v>
      </c>
      <c r="D609" s="164">
        <v>30.380000000000003</v>
      </c>
      <c r="E609" s="220">
        <f t="shared" si="27"/>
        <v>0.013233282182630986</v>
      </c>
      <c r="F609" s="149"/>
      <c r="G609" s="31"/>
    </row>
    <row r="610" spans="1:7" ht="12.75" customHeight="1">
      <c r="A610" s="195">
        <v>26</v>
      </c>
      <c r="B610" s="211" t="s">
        <v>246</v>
      </c>
      <c r="C610" s="164">
        <v>2945.0289662373007</v>
      </c>
      <c r="D610" s="164">
        <v>18.26422275290633</v>
      </c>
      <c r="E610" s="220">
        <f t="shared" si="27"/>
        <v>0.006201712432133227</v>
      </c>
      <c r="F610" s="149"/>
      <c r="G610" s="31"/>
    </row>
    <row r="611" spans="1:7" ht="12.75" customHeight="1">
      <c r="A611" s="195">
        <v>27</v>
      </c>
      <c r="B611" s="211" t="s">
        <v>247</v>
      </c>
      <c r="C611" s="164">
        <v>2511.9807005159</v>
      </c>
      <c r="D611" s="164">
        <v>41.68844999999999</v>
      </c>
      <c r="E611" s="220">
        <f t="shared" si="27"/>
        <v>0.016595848045901862</v>
      </c>
      <c r="F611" s="149"/>
      <c r="G611" s="31"/>
    </row>
    <row r="612" spans="1:7" ht="12.75" customHeight="1">
      <c r="A612" s="195">
        <v>28</v>
      </c>
      <c r="B612" s="211" t="s">
        <v>248</v>
      </c>
      <c r="C612" s="164">
        <v>2788.8027755210596</v>
      </c>
      <c r="D612" s="164">
        <v>102.95149999999998</v>
      </c>
      <c r="E612" s="220">
        <f t="shared" si="27"/>
        <v>0.03691602034524099</v>
      </c>
      <c r="F612" s="149"/>
      <c r="G612" s="31"/>
    </row>
    <row r="613" spans="1:7" ht="12.75" customHeight="1">
      <c r="A613" s="195">
        <v>29</v>
      </c>
      <c r="B613" s="211" t="s">
        <v>249</v>
      </c>
      <c r="C613" s="164">
        <v>1818.2239438357</v>
      </c>
      <c r="D613" s="164">
        <v>152.72799999999998</v>
      </c>
      <c r="E613" s="220">
        <f t="shared" si="27"/>
        <v>0.08399845383061401</v>
      </c>
      <c r="F613" s="149"/>
      <c r="G613" s="31"/>
    </row>
    <row r="614" spans="1:7" ht="12.75" customHeight="1">
      <c r="A614" s="195">
        <v>30</v>
      </c>
      <c r="B614" s="211" t="s">
        <v>250</v>
      </c>
      <c r="C614" s="164">
        <v>2469.6946945734</v>
      </c>
      <c r="D614" s="164">
        <v>77.378</v>
      </c>
      <c r="E614" s="220">
        <f t="shared" si="27"/>
        <v>0.03133099818776013</v>
      </c>
      <c r="F614" s="149"/>
      <c r="G614" s="31"/>
    </row>
    <row r="615" spans="1:7" ht="12.75" customHeight="1">
      <c r="A615" s="195">
        <v>31</v>
      </c>
      <c r="B615" s="211" t="s">
        <v>251</v>
      </c>
      <c r="C615" s="164">
        <v>3100.8346622248</v>
      </c>
      <c r="D615" s="164">
        <v>120.73180000000004</v>
      </c>
      <c r="E615" s="220">
        <f t="shared" si="27"/>
        <v>0.03893525877751149</v>
      </c>
      <c r="F615" s="149"/>
      <c r="G615" s="31"/>
    </row>
    <row r="616" spans="1:7" ht="12.75" customHeight="1">
      <c r="A616" s="195">
        <v>32</v>
      </c>
      <c r="B616" s="211" t="s">
        <v>252</v>
      </c>
      <c r="C616" s="164">
        <v>1677.8398262065</v>
      </c>
      <c r="D616" s="164">
        <v>168.866</v>
      </c>
      <c r="E616" s="220">
        <f t="shared" si="27"/>
        <v>0.1006448871712602</v>
      </c>
      <c r="F616" s="149"/>
      <c r="G616" s="31"/>
    </row>
    <row r="617" spans="1:7" ht="12.75" customHeight="1">
      <c r="A617" s="195">
        <v>33</v>
      </c>
      <c r="B617" s="211" t="s">
        <v>253</v>
      </c>
      <c r="C617" s="164">
        <v>2497.3939999570002</v>
      </c>
      <c r="D617" s="164">
        <v>101.87400000000002</v>
      </c>
      <c r="E617" s="220">
        <f t="shared" si="27"/>
        <v>0.04079212170837043</v>
      </c>
      <c r="F617" s="149"/>
      <c r="G617" s="31"/>
    </row>
    <row r="618" spans="1:7" ht="12.75" customHeight="1">
      <c r="A618" s="195">
        <v>34</v>
      </c>
      <c r="B618" s="211" t="s">
        <v>254</v>
      </c>
      <c r="C618" s="164">
        <v>1717.5225227224</v>
      </c>
      <c r="D618" s="164">
        <v>34.86069999999998</v>
      </c>
      <c r="E618" s="220">
        <f t="shared" si="27"/>
        <v>0.02029708463138125</v>
      </c>
      <c r="F618" s="149"/>
      <c r="G618" s="31"/>
    </row>
    <row r="619" spans="1:7" ht="12.75" customHeight="1">
      <c r="A619" s="34"/>
      <c r="B619" s="1" t="s">
        <v>27</v>
      </c>
      <c r="C619" s="165">
        <v>51514.38666063496</v>
      </c>
      <c r="D619" s="165">
        <v>2502.0389650421057</v>
      </c>
      <c r="E619" s="282">
        <f t="shared" si="27"/>
        <v>0.04856971279741654</v>
      </c>
      <c r="F619" s="42"/>
      <c r="G619" s="31"/>
    </row>
    <row r="620" spans="1:7" ht="14.25">
      <c r="A620" s="93"/>
      <c r="B620" s="73"/>
      <c r="C620" s="94"/>
      <c r="D620" s="94"/>
      <c r="E620" s="95"/>
      <c r="F620" s="76"/>
      <c r="G620" s="96"/>
    </row>
    <row r="621" spans="1:7" ht="14.25">
      <c r="A621" s="9" t="s">
        <v>179</v>
      </c>
      <c r="B621" s="48"/>
      <c r="C621" s="58"/>
      <c r="D621" s="48"/>
      <c r="E621" s="48"/>
      <c r="F621" s="48"/>
      <c r="G621" s="96"/>
    </row>
    <row r="622" spans="1:5" ht="14.25">
      <c r="A622" s="48"/>
      <c r="B622" s="48"/>
      <c r="C622" s="48"/>
      <c r="D622" s="48"/>
      <c r="E622" s="59" t="s">
        <v>122</v>
      </c>
    </row>
    <row r="623" spans="1:7" ht="51" customHeight="1">
      <c r="A623" s="60" t="s">
        <v>37</v>
      </c>
      <c r="B623" s="60" t="s">
        <v>38</v>
      </c>
      <c r="C623" s="61" t="s">
        <v>176</v>
      </c>
      <c r="D623" s="61" t="s">
        <v>180</v>
      </c>
      <c r="E623" s="61" t="s">
        <v>169</v>
      </c>
      <c r="F623" s="63"/>
      <c r="G623" s="64"/>
    </row>
    <row r="624" spans="1:7" ht="18" customHeight="1">
      <c r="A624" s="60">
        <v>1</v>
      </c>
      <c r="B624" s="60">
        <v>2</v>
      </c>
      <c r="C624" s="61">
        <v>3</v>
      </c>
      <c r="D624" s="61">
        <v>4</v>
      </c>
      <c r="E624" s="61">
        <v>5</v>
      </c>
      <c r="F624" s="63"/>
      <c r="G624" s="64"/>
    </row>
    <row r="625" spans="1:7" ht="12.75" customHeight="1">
      <c r="A625" s="18">
        <v>1</v>
      </c>
      <c r="B625" s="211" t="s">
        <v>221</v>
      </c>
      <c r="C625" s="164">
        <v>1049.8922498959</v>
      </c>
      <c r="D625" s="164">
        <v>89.43844612409245</v>
      </c>
      <c r="E625" s="154">
        <f aca="true" t="shared" si="28" ref="E625:E659">D625/C625</f>
        <v>0.08518821444101578</v>
      </c>
      <c r="F625" s="149"/>
      <c r="G625" s="31"/>
    </row>
    <row r="626" spans="1:7" ht="12.75" customHeight="1">
      <c r="A626" s="18">
        <v>2</v>
      </c>
      <c r="B626" s="211" t="s">
        <v>222</v>
      </c>
      <c r="C626" s="164">
        <v>1466.2929082529</v>
      </c>
      <c r="D626" s="164">
        <v>67.27585404127672</v>
      </c>
      <c r="E626" s="154">
        <f t="shared" si="28"/>
        <v>0.04588159273131618</v>
      </c>
      <c r="F626" s="149"/>
      <c r="G626" s="31"/>
    </row>
    <row r="627" spans="1:7" ht="12.75" customHeight="1">
      <c r="A627" s="18">
        <v>3</v>
      </c>
      <c r="B627" s="211" t="s">
        <v>223</v>
      </c>
      <c r="C627" s="164">
        <v>1666.6805587286</v>
      </c>
      <c r="D627" s="164">
        <v>68.77317487330464</v>
      </c>
      <c r="E627" s="154">
        <f t="shared" si="28"/>
        <v>0.041263560982415924</v>
      </c>
      <c r="F627" s="149"/>
      <c r="G627" s="31"/>
    </row>
    <row r="628" spans="1:7" ht="12.75" customHeight="1">
      <c r="A628" s="18">
        <v>4</v>
      </c>
      <c r="B628" s="211" t="s">
        <v>224</v>
      </c>
      <c r="C628" s="164">
        <v>1717.8770162422002</v>
      </c>
      <c r="D628" s="164">
        <v>98.82482294206335</v>
      </c>
      <c r="E628" s="154">
        <f t="shared" si="28"/>
        <v>0.05752729794257299</v>
      </c>
      <c r="F628" s="149"/>
      <c r="G628" s="31"/>
    </row>
    <row r="629" spans="1:7" ht="12.75" customHeight="1">
      <c r="A629" s="18">
        <v>5</v>
      </c>
      <c r="B629" s="211" t="s">
        <v>225</v>
      </c>
      <c r="C629" s="164">
        <v>1435.9668179101</v>
      </c>
      <c r="D629" s="164">
        <v>142.1107170538681</v>
      </c>
      <c r="E629" s="154">
        <f t="shared" si="28"/>
        <v>0.09896518170294173</v>
      </c>
      <c r="F629" s="149"/>
      <c r="G629" s="31"/>
    </row>
    <row r="630" spans="1:7" ht="12.75" customHeight="1">
      <c r="A630" s="18">
        <v>6</v>
      </c>
      <c r="B630" s="211" t="s">
        <v>226</v>
      </c>
      <c r="C630" s="164">
        <v>675.2355530507</v>
      </c>
      <c r="D630" s="164">
        <v>142.77015764696273</v>
      </c>
      <c r="E630" s="154">
        <f t="shared" si="28"/>
        <v>0.21143755982920356</v>
      </c>
      <c r="F630" s="149"/>
      <c r="G630" s="31"/>
    </row>
    <row r="631" spans="1:7" ht="12.75" customHeight="1">
      <c r="A631" s="18">
        <v>7</v>
      </c>
      <c r="B631" s="211" t="s">
        <v>227</v>
      </c>
      <c r="C631" s="164">
        <v>763.5759602562</v>
      </c>
      <c r="D631" s="164">
        <v>145.9470376000546</v>
      </c>
      <c r="E631" s="154">
        <f t="shared" si="28"/>
        <v>0.19113623947915478</v>
      </c>
      <c r="F631" s="149"/>
      <c r="G631" s="31"/>
    </row>
    <row r="632" spans="1:7" ht="12.75" customHeight="1">
      <c r="A632" s="18">
        <v>8</v>
      </c>
      <c r="B632" s="211" t="s">
        <v>228</v>
      </c>
      <c r="C632" s="164">
        <v>1000.8719236303998</v>
      </c>
      <c r="D632" s="164">
        <v>72.4840740593726</v>
      </c>
      <c r="E632" s="154">
        <f t="shared" si="28"/>
        <v>0.0724209285404427</v>
      </c>
      <c r="F632" s="149"/>
      <c r="G632" s="31"/>
    </row>
    <row r="633" spans="1:7" ht="12.75" customHeight="1">
      <c r="A633" s="18">
        <v>9</v>
      </c>
      <c r="B633" s="211" t="s">
        <v>229</v>
      </c>
      <c r="C633" s="164">
        <v>950.8077988882001</v>
      </c>
      <c r="D633" s="164">
        <v>96.45733093567253</v>
      </c>
      <c r="E633" s="154">
        <f t="shared" si="28"/>
        <v>0.1014477700419182</v>
      </c>
      <c r="F633" s="149"/>
      <c r="G633" s="31"/>
    </row>
    <row r="634" spans="1:7" ht="12.75" customHeight="1">
      <c r="A634" s="18">
        <v>10</v>
      </c>
      <c r="B634" s="211" t="s">
        <v>230</v>
      </c>
      <c r="C634" s="164">
        <v>1298.4367787459</v>
      </c>
      <c r="D634" s="164">
        <v>90.22317195713595</v>
      </c>
      <c r="E634" s="154">
        <f t="shared" si="28"/>
        <v>0.06948599533993356</v>
      </c>
      <c r="F634" s="149"/>
      <c r="G634" s="31"/>
    </row>
    <row r="635" spans="1:7" ht="12.75" customHeight="1">
      <c r="A635" s="18">
        <v>11</v>
      </c>
      <c r="B635" s="211" t="s">
        <v>231</v>
      </c>
      <c r="C635" s="164">
        <v>855.8690642061001</v>
      </c>
      <c r="D635" s="164">
        <v>92.28941293672472</v>
      </c>
      <c r="E635" s="154">
        <f t="shared" si="28"/>
        <v>0.10783122886014336</v>
      </c>
      <c r="F635" s="149"/>
      <c r="G635" s="31"/>
    </row>
    <row r="636" spans="1:7" ht="12.75" customHeight="1">
      <c r="A636" s="18">
        <v>12</v>
      </c>
      <c r="B636" s="211" t="s">
        <v>232</v>
      </c>
      <c r="C636" s="164">
        <v>2290.7683035541</v>
      </c>
      <c r="D636" s="164">
        <v>104.68168726220011</v>
      </c>
      <c r="E636" s="154">
        <f t="shared" si="28"/>
        <v>0.045697195608908905</v>
      </c>
      <c r="F636" s="149"/>
      <c r="G636" s="31"/>
    </row>
    <row r="637" spans="1:7" ht="12.75" customHeight="1">
      <c r="A637" s="18">
        <v>13</v>
      </c>
      <c r="B637" s="211" t="s">
        <v>233</v>
      </c>
      <c r="C637" s="164">
        <v>1220.2069152137</v>
      </c>
      <c r="D637" s="164">
        <v>88.11828102740506</v>
      </c>
      <c r="E637" s="154">
        <f t="shared" si="28"/>
        <v>0.07221585120419723</v>
      </c>
      <c r="F637" s="149"/>
      <c r="G637" s="31"/>
    </row>
    <row r="638" spans="1:7" ht="12.75" customHeight="1">
      <c r="A638" s="18">
        <v>14</v>
      </c>
      <c r="B638" s="211" t="s">
        <v>234</v>
      </c>
      <c r="C638" s="164">
        <v>802.3795004737001</v>
      </c>
      <c r="D638" s="164">
        <v>82.8445665083176</v>
      </c>
      <c r="E638" s="154">
        <f t="shared" si="28"/>
        <v>0.10324860799585324</v>
      </c>
      <c r="F638" s="149"/>
      <c r="G638" s="31"/>
    </row>
    <row r="639" spans="1:7" ht="12.75" customHeight="1">
      <c r="A639" s="18">
        <v>15</v>
      </c>
      <c r="B639" s="211" t="s">
        <v>235</v>
      </c>
      <c r="C639" s="164">
        <v>356.28607138760003</v>
      </c>
      <c r="D639" s="164">
        <v>109.40876374615546</v>
      </c>
      <c r="E639" s="154">
        <f t="shared" si="28"/>
        <v>0.307081226386565</v>
      </c>
      <c r="F639" s="149"/>
      <c r="G639" s="31"/>
    </row>
    <row r="640" spans="1:7" ht="12.75" customHeight="1">
      <c r="A640" s="18">
        <v>16</v>
      </c>
      <c r="B640" s="211" t="s">
        <v>236</v>
      </c>
      <c r="C640" s="164">
        <v>1235.7333125506998</v>
      </c>
      <c r="D640" s="164">
        <v>62.07755361417043</v>
      </c>
      <c r="E640" s="154">
        <f t="shared" si="28"/>
        <v>0.05023539705831431</v>
      </c>
      <c r="F640" s="149"/>
      <c r="G640" s="31"/>
    </row>
    <row r="641" spans="1:7" ht="12.75" customHeight="1">
      <c r="A641" s="18">
        <v>17</v>
      </c>
      <c r="B641" s="211" t="s">
        <v>237</v>
      </c>
      <c r="C641" s="164">
        <v>863.9451174089</v>
      </c>
      <c r="D641" s="164">
        <v>88.8651310375638</v>
      </c>
      <c r="E641" s="154">
        <f t="shared" si="28"/>
        <v>0.10285969472700252</v>
      </c>
      <c r="F641" s="149"/>
      <c r="G641" s="31"/>
    </row>
    <row r="642" spans="1:8" ht="12.75" customHeight="1">
      <c r="A642" s="18">
        <v>18</v>
      </c>
      <c r="B642" s="211" t="s">
        <v>238</v>
      </c>
      <c r="C642" s="164">
        <v>1358.586129214</v>
      </c>
      <c r="D642" s="164">
        <v>25.425778844695458</v>
      </c>
      <c r="E642" s="154">
        <f t="shared" si="28"/>
        <v>0.018714881815704503</v>
      </c>
      <c r="F642" s="149"/>
      <c r="G642" s="31"/>
      <c r="H642" s="10" t="s">
        <v>12</v>
      </c>
    </row>
    <row r="643" spans="1:7" ht="12.75" customHeight="1">
      <c r="A643" s="18">
        <v>19</v>
      </c>
      <c r="B643" s="211" t="s">
        <v>239</v>
      </c>
      <c r="C643" s="164">
        <v>750.0592840771001</v>
      </c>
      <c r="D643" s="164">
        <v>53.51505375942452</v>
      </c>
      <c r="E643" s="154">
        <f t="shared" si="28"/>
        <v>0.07134776529734095</v>
      </c>
      <c r="F643" s="149"/>
      <c r="G643" s="31"/>
    </row>
    <row r="644" spans="1:7" ht="12.75" customHeight="1">
      <c r="A644" s="18">
        <v>20</v>
      </c>
      <c r="B644" s="211" t="s">
        <v>240</v>
      </c>
      <c r="C644" s="164">
        <v>1500.3382486891</v>
      </c>
      <c r="D644" s="164">
        <v>18.962678854936712</v>
      </c>
      <c r="E644" s="154">
        <f t="shared" si="28"/>
        <v>0.012638935834306092</v>
      </c>
      <c r="F644" s="149"/>
      <c r="G644" s="31"/>
    </row>
    <row r="645" spans="1:7" ht="12.75" customHeight="1">
      <c r="A645" s="18">
        <v>21</v>
      </c>
      <c r="B645" s="211" t="s">
        <v>241</v>
      </c>
      <c r="C645" s="164">
        <v>501.0322339415</v>
      </c>
      <c r="D645" s="164">
        <v>26.325976703326262</v>
      </c>
      <c r="E645" s="154">
        <f t="shared" si="28"/>
        <v>0.05254347908162742</v>
      </c>
      <c r="F645" s="149"/>
      <c r="G645" s="31"/>
    </row>
    <row r="646" spans="1:7" ht="12.75" customHeight="1">
      <c r="A646" s="18">
        <v>22</v>
      </c>
      <c r="B646" s="211" t="s">
        <v>242</v>
      </c>
      <c r="C646" s="164">
        <v>824.9021835949001</v>
      </c>
      <c r="D646" s="164">
        <v>90.20638257029547</v>
      </c>
      <c r="E646" s="154">
        <f t="shared" si="28"/>
        <v>0.10935403538050857</v>
      </c>
      <c r="F646" s="149"/>
      <c r="G646" s="31"/>
    </row>
    <row r="647" spans="1:7" ht="12.75" customHeight="1">
      <c r="A647" s="18">
        <v>23</v>
      </c>
      <c r="B647" s="211" t="s">
        <v>243</v>
      </c>
      <c r="C647" s="164">
        <v>1870.2563466244997</v>
      </c>
      <c r="D647" s="164">
        <v>58.16338950800923</v>
      </c>
      <c r="E647" s="154">
        <f t="shared" si="28"/>
        <v>0.031099153660397644</v>
      </c>
      <c r="F647" s="149"/>
      <c r="G647" s="31"/>
    </row>
    <row r="648" spans="1:7" ht="12.75" customHeight="1">
      <c r="A648" s="18">
        <v>24</v>
      </c>
      <c r="B648" s="211" t="s">
        <v>244</v>
      </c>
      <c r="C648" s="164">
        <v>1235.3375345178001</v>
      </c>
      <c r="D648" s="164">
        <v>62.28299289402091</v>
      </c>
      <c r="E648" s="154">
        <f t="shared" si="28"/>
        <v>0.05041779364239293</v>
      </c>
      <c r="F648" s="149"/>
      <c r="G648" s="31"/>
    </row>
    <row r="649" spans="1:7" ht="12.75" customHeight="1">
      <c r="A649" s="18">
        <v>25</v>
      </c>
      <c r="B649" s="211" t="s">
        <v>245</v>
      </c>
      <c r="C649" s="164">
        <v>2295.7267577861003</v>
      </c>
      <c r="D649" s="164">
        <v>5.88440740839377</v>
      </c>
      <c r="E649" s="154">
        <f t="shared" si="28"/>
        <v>0.002563200253878836</v>
      </c>
      <c r="F649" s="149"/>
      <c r="G649" s="31"/>
    </row>
    <row r="650" spans="1:7" ht="12.75" customHeight="1">
      <c r="A650" s="18">
        <v>26</v>
      </c>
      <c r="B650" s="211" t="s">
        <v>246</v>
      </c>
      <c r="C650" s="164">
        <v>2945.0289662373007</v>
      </c>
      <c r="D650" s="164">
        <v>42.97301214605312</v>
      </c>
      <c r="E650" s="154">
        <f t="shared" si="28"/>
        <v>0.014591711198330706</v>
      </c>
      <c r="F650" s="149"/>
      <c r="G650" s="31"/>
    </row>
    <row r="651" spans="1:7" ht="12.75" customHeight="1">
      <c r="A651" s="18">
        <v>27</v>
      </c>
      <c r="B651" s="211" t="s">
        <v>247</v>
      </c>
      <c r="C651" s="164">
        <v>2511.9807005159</v>
      </c>
      <c r="D651" s="164">
        <v>63.826240663786166</v>
      </c>
      <c r="E651" s="154">
        <f t="shared" si="28"/>
        <v>0.025408730509226367</v>
      </c>
      <c r="F651" s="149"/>
      <c r="G651" s="31"/>
    </row>
    <row r="652" spans="1:7" ht="12.75" customHeight="1">
      <c r="A652" s="18">
        <v>28</v>
      </c>
      <c r="B652" s="211" t="s">
        <v>248</v>
      </c>
      <c r="C652" s="164">
        <v>2788.8027755210596</v>
      </c>
      <c r="D652" s="164">
        <v>76.99478667587437</v>
      </c>
      <c r="E652" s="154">
        <f t="shared" si="28"/>
        <v>0.027608544910992735</v>
      </c>
      <c r="F652" s="149"/>
      <c r="G652" s="31"/>
    </row>
    <row r="653" spans="1:7" ht="12.75" customHeight="1">
      <c r="A653" s="18">
        <v>29</v>
      </c>
      <c r="B653" s="211" t="s">
        <v>249</v>
      </c>
      <c r="C653" s="164">
        <v>1818.2239438357</v>
      </c>
      <c r="D653" s="164">
        <v>156.76492324836886</v>
      </c>
      <c r="E653" s="154">
        <f t="shared" si="28"/>
        <v>0.08621871017585421</v>
      </c>
      <c r="F653" s="149"/>
      <c r="G653" s="31"/>
    </row>
    <row r="654" spans="1:7" ht="12.75" customHeight="1">
      <c r="A654" s="18">
        <v>30</v>
      </c>
      <c r="B654" s="211" t="s">
        <v>250</v>
      </c>
      <c r="C654" s="164">
        <v>2469.6946945734</v>
      </c>
      <c r="D654" s="164">
        <v>35.284481821498105</v>
      </c>
      <c r="E654" s="154">
        <f t="shared" si="28"/>
        <v>0.014286981260893438</v>
      </c>
      <c r="F654" s="149"/>
      <c r="G654" s="31" t="s">
        <v>12</v>
      </c>
    </row>
    <row r="655" spans="1:7" ht="12.75" customHeight="1">
      <c r="A655" s="18">
        <v>31</v>
      </c>
      <c r="B655" s="211" t="s">
        <v>251</v>
      </c>
      <c r="C655" s="164">
        <v>3100.8346622248</v>
      </c>
      <c r="D655" s="164">
        <v>92.13598210255032</v>
      </c>
      <c r="E655" s="154">
        <f t="shared" si="28"/>
        <v>0.0297132843698426</v>
      </c>
      <c r="F655" s="149"/>
      <c r="G655" s="31" t="s">
        <v>12</v>
      </c>
    </row>
    <row r="656" spans="1:7" ht="12.75" customHeight="1">
      <c r="A656" s="18">
        <v>32</v>
      </c>
      <c r="B656" s="211" t="s">
        <v>252</v>
      </c>
      <c r="C656" s="164">
        <v>1677.8398262065</v>
      </c>
      <c r="D656" s="164">
        <v>25.196068775100002</v>
      </c>
      <c r="E656" s="154">
        <f t="shared" si="28"/>
        <v>0.015016969070323521</v>
      </c>
      <c r="F656" s="149"/>
      <c r="G656" s="31"/>
    </row>
    <row r="657" spans="1:7" ht="12.75" customHeight="1">
      <c r="A657" s="18">
        <v>33</v>
      </c>
      <c r="B657" s="211" t="s">
        <v>253</v>
      </c>
      <c r="C657" s="164">
        <v>2497.3939999570002</v>
      </c>
      <c r="D657" s="164">
        <v>47.15033912945324</v>
      </c>
      <c r="E657" s="154">
        <f t="shared" si="28"/>
        <v>0.01887981597227553</v>
      </c>
      <c r="F657" s="149"/>
      <c r="G657" s="31"/>
    </row>
    <row r="658" spans="1:7" ht="12.75" customHeight="1">
      <c r="A658" s="18">
        <v>34</v>
      </c>
      <c r="B658" s="211" t="s">
        <v>254</v>
      </c>
      <c r="C658" s="164">
        <v>1717.5225227224</v>
      </c>
      <c r="D658" s="164">
        <v>77.48246502357415</v>
      </c>
      <c r="E658" s="154">
        <f t="shared" si="28"/>
        <v>0.045112925157312474</v>
      </c>
      <c r="F658" s="149"/>
      <c r="G658" s="31"/>
    </row>
    <row r="659" spans="1:7" ht="12.75" customHeight="1">
      <c r="A659" s="34"/>
      <c r="B659" s="1" t="s">
        <v>27</v>
      </c>
      <c r="C659" s="165">
        <v>51514.38666063496</v>
      </c>
      <c r="D659" s="165">
        <v>2601.165143495701</v>
      </c>
      <c r="E659" s="153">
        <f t="shared" si="28"/>
        <v>0.05049395541931974</v>
      </c>
      <c r="F659" s="42"/>
      <c r="G659" s="31"/>
    </row>
    <row r="660" spans="1:7" ht="24.75" customHeight="1">
      <c r="A660" s="47" t="s">
        <v>181</v>
      </c>
      <c r="B660" s="48"/>
      <c r="C660" s="48"/>
      <c r="D660" s="48"/>
      <c r="E660" s="48"/>
      <c r="F660" s="48"/>
      <c r="G660" s="48"/>
    </row>
    <row r="661" ht="21" customHeight="1">
      <c r="E661" s="59" t="s">
        <v>122</v>
      </c>
    </row>
    <row r="662" spans="1:6" ht="28.5">
      <c r="A662" s="49" t="s">
        <v>39</v>
      </c>
      <c r="B662" s="49" t="s">
        <v>182</v>
      </c>
      <c r="C662" s="49" t="s">
        <v>54</v>
      </c>
      <c r="D662" s="68" t="s">
        <v>42</v>
      </c>
      <c r="E662" s="49" t="s">
        <v>43</v>
      </c>
      <c r="F662" s="280"/>
    </row>
    <row r="663" spans="1:6" ht="14.25">
      <c r="A663" s="69">
        <f>C659</f>
        <v>51514.38666063496</v>
      </c>
      <c r="B663" s="69">
        <f>D703</f>
        <v>2502.0389650421057</v>
      </c>
      <c r="C663" s="69">
        <f>E703</f>
        <v>49047.435216458536</v>
      </c>
      <c r="D663" s="69">
        <f>B663+C663</f>
        <v>51549.47418150064</v>
      </c>
      <c r="E663" s="71">
        <f>D663/A663</f>
        <v>1.0006811208118778</v>
      </c>
      <c r="F663" s="56"/>
    </row>
    <row r="664" spans="1:7" ht="14.25">
      <c r="A664" s="93"/>
      <c r="B664" s="73"/>
      <c r="C664" s="74"/>
      <c r="D664" s="74"/>
      <c r="E664" s="75"/>
      <c r="F664" s="76"/>
      <c r="G664" s="77"/>
    </row>
    <row r="665" spans="1:7" ht="14.25">
      <c r="A665" s="9" t="s">
        <v>183</v>
      </c>
      <c r="B665" s="48"/>
      <c r="C665" s="58"/>
      <c r="D665" s="48"/>
      <c r="E665" s="48"/>
      <c r="F665" s="48"/>
      <c r="G665" s="48"/>
    </row>
    <row r="666" spans="1:7" ht="14.25">
      <c r="A666" s="48"/>
      <c r="B666" s="48"/>
      <c r="C666" s="48"/>
      <c r="D666" s="48"/>
      <c r="E666" s="48"/>
      <c r="F666" s="48"/>
      <c r="G666" s="59" t="s">
        <v>122</v>
      </c>
    </row>
    <row r="667" spans="1:7" ht="62.25" customHeight="1">
      <c r="A667" s="60" t="s">
        <v>37</v>
      </c>
      <c r="B667" s="60" t="s">
        <v>38</v>
      </c>
      <c r="C667" s="61" t="s">
        <v>184</v>
      </c>
      <c r="D667" s="61" t="s">
        <v>185</v>
      </c>
      <c r="E667" s="61" t="s">
        <v>55</v>
      </c>
      <c r="F667" s="61" t="s">
        <v>56</v>
      </c>
      <c r="G667" s="88" t="s">
        <v>57</v>
      </c>
    </row>
    <row r="668" spans="1:7" ht="13.5" customHeight="1">
      <c r="A668" s="60">
        <v>1</v>
      </c>
      <c r="B668" s="60">
        <v>2</v>
      </c>
      <c r="C668" s="61">
        <v>3</v>
      </c>
      <c r="D668" s="61">
        <v>4</v>
      </c>
      <c r="E668" s="61">
        <v>5</v>
      </c>
      <c r="F668" s="61">
        <v>6</v>
      </c>
      <c r="G668" s="88">
        <v>7</v>
      </c>
    </row>
    <row r="669" spans="1:7" ht="12.75" customHeight="1">
      <c r="A669" s="18">
        <v>1</v>
      </c>
      <c r="B669" s="211" t="s">
        <v>221</v>
      </c>
      <c r="C669" s="164">
        <v>1049.8922498959</v>
      </c>
      <c r="D669" s="164">
        <v>37.044399999999996</v>
      </c>
      <c r="E669" s="164">
        <v>999.2636007048924</v>
      </c>
      <c r="F669" s="158">
        <f aca="true" t="shared" si="29" ref="F669:F703">D669+E669</f>
        <v>1036.3080007048925</v>
      </c>
      <c r="G669" s="166">
        <f aca="true" t="shared" si="30" ref="G669:G703">F669/C669</f>
        <v>0.9870612920589189</v>
      </c>
    </row>
    <row r="670" spans="1:7" ht="12.75" customHeight="1">
      <c r="A670" s="18">
        <v>2</v>
      </c>
      <c r="B670" s="211" t="s">
        <v>222</v>
      </c>
      <c r="C670" s="164">
        <v>1466.2929082529</v>
      </c>
      <c r="D670" s="164">
        <v>35.16646552000002</v>
      </c>
      <c r="E670" s="164">
        <v>1394.8975321956768</v>
      </c>
      <c r="F670" s="158">
        <f t="shared" si="29"/>
        <v>1430.0639977156768</v>
      </c>
      <c r="G670" s="166">
        <f t="shared" si="30"/>
        <v>0.9752921736623618</v>
      </c>
    </row>
    <row r="671" spans="1:7" ht="12.75" customHeight="1">
      <c r="A671" s="18">
        <v>3</v>
      </c>
      <c r="B671" s="211" t="s">
        <v>223</v>
      </c>
      <c r="C671" s="164">
        <v>1666.6805587286</v>
      </c>
      <c r="D671" s="164">
        <v>52.50461000000003</v>
      </c>
      <c r="E671" s="164">
        <v>1585.9646193733047</v>
      </c>
      <c r="F671" s="158">
        <f t="shared" si="29"/>
        <v>1638.4692293733046</v>
      </c>
      <c r="G671" s="166">
        <f t="shared" si="30"/>
        <v>0.9830733434745192</v>
      </c>
    </row>
    <row r="672" spans="1:7" ht="12.75" customHeight="1">
      <c r="A672" s="18">
        <v>4</v>
      </c>
      <c r="B672" s="211" t="s">
        <v>224</v>
      </c>
      <c r="C672" s="164">
        <v>1717.8770162422002</v>
      </c>
      <c r="D672" s="164">
        <v>110.25948</v>
      </c>
      <c r="E672" s="164">
        <v>1634.7972243340632</v>
      </c>
      <c r="F672" s="158">
        <f t="shared" si="29"/>
        <v>1745.0567043340632</v>
      </c>
      <c r="G672" s="166">
        <f t="shared" si="30"/>
        <v>1.0158216728176024</v>
      </c>
    </row>
    <row r="673" spans="1:7" ht="12.75" customHeight="1">
      <c r="A673" s="18">
        <v>5</v>
      </c>
      <c r="B673" s="211" t="s">
        <v>225</v>
      </c>
      <c r="C673" s="164">
        <v>1435.9668179101</v>
      </c>
      <c r="D673" s="164">
        <v>133.46203175999997</v>
      </c>
      <c r="E673" s="164">
        <v>1366.5797936338681</v>
      </c>
      <c r="F673" s="158">
        <f t="shared" si="29"/>
        <v>1500.041825393868</v>
      </c>
      <c r="G673" s="166">
        <f t="shared" si="30"/>
        <v>1.0446215098319769</v>
      </c>
    </row>
    <row r="674" spans="1:7" ht="12.75" customHeight="1">
      <c r="A674" s="18">
        <v>6</v>
      </c>
      <c r="B674" s="211" t="s">
        <v>226</v>
      </c>
      <c r="C674" s="164">
        <v>675.2355530507</v>
      </c>
      <c r="D674" s="164">
        <v>172.09620999999999</v>
      </c>
      <c r="E674" s="164">
        <v>642.6591199469627</v>
      </c>
      <c r="F674" s="158">
        <f t="shared" si="29"/>
        <v>814.7553299469628</v>
      </c>
      <c r="G674" s="166">
        <f t="shared" si="30"/>
        <v>1.2066238607637223</v>
      </c>
    </row>
    <row r="675" spans="1:7" ht="12.75" customHeight="1">
      <c r="A675" s="18">
        <v>7</v>
      </c>
      <c r="B675" s="211" t="s">
        <v>227</v>
      </c>
      <c r="C675" s="164">
        <v>763.5759602562</v>
      </c>
      <c r="D675" s="164">
        <v>139.416889268</v>
      </c>
      <c r="E675" s="164">
        <v>726.6961942855917</v>
      </c>
      <c r="F675" s="158">
        <f t="shared" si="29"/>
        <v>866.1130835535917</v>
      </c>
      <c r="G675" s="166">
        <f t="shared" si="30"/>
        <v>1.1342854262501765</v>
      </c>
    </row>
    <row r="676" spans="1:7" ht="12.75" customHeight="1">
      <c r="A676" s="18">
        <v>8</v>
      </c>
      <c r="B676" s="211" t="s">
        <v>228</v>
      </c>
      <c r="C676" s="164">
        <v>1000.8719236303998</v>
      </c>
      <c r="D676" s="164">
        <v>142.7795</v>
      </c>
      <c r="E676" s="164">
        <v>952.3964373793726</v>
      </c>
      <c r="F676" s="158">
        <f t="shared" si="29"/>
        <v>1095.1759373793727</v>
      </c>
      <c r="G676" s="166">
        <f t="shared" si="30"/>
        <v>1.0942218594831894</v>
      </c>
    </row>
    <row r="677" spans="1:7" ht="12.75" customHeight="1">
      <c r="A677" s="18">
        <v>9</v>
      </c>
      <c r="B677" s="211" t="s">
        <v>229</v>
      </c>
      <c r="C677" s="164">
        <v>950.8077988882001</v>
      </c>
      <c r="D677" s="164">
        <v>112.28710000000001</v>
      </c>
      <c r="E677" s="164">
        <v>904.8792269356725</v>
      </c>
      <c r="F677" s="158">
        <f t="shared" si="29"/>
        <v>1017.1663269356725</v>
      </c>
      <c r="G677" s="166">
        <f t="shared" si="30"/>
        <v>1.0697917372207788</v>
      </c>
    </row>
    <row r="678" spans="1:7" ht="12.75" customHeight="1">
      <c r="A678" s="18">
        <v>10</v>
      </c>
      <c r="B678" s="211" t="s">
        <v>230</v>
      </c>
      <c r="C678" s="164">
        <v>1298.4367787459</v>
      </c>
      <c r="D678" s="164">
        <v>43.549619999999955</v>
      </c>
      <c r="E678" s="164">
        <v>1236.3145162771361</v>
      </c>
      <c r="F678" s="158">
        <f t="shared" si="29"/>
        <v>1279.8641362771361</v>
      </c>
      <c r="G678" s="166">
        <f t="shared" si="30"/>
        <v>0.9856961518860377</v>
      </c>
    </row>
    <row r="679" spans="1:7" ht="12.75" customHeight="1">
      <c r="A679" s="18">
        <v>11</v>
      </c>
      <c r="B679" s="211" t="s">
        <v>231</v>
      </c>
      <c r="C679" s="164">
        <v>855.8690642061001</v>
      </c>
      <c r="D679" s="164">
        <v>36.98945999999998</v>
      </c>
      <c r="E679" s="164">
        <v>814.4857217367247</v>
      </c>
      <c r="F679" s="158">
        <f t="shared" si="29"/>
        <v>851.4751817367247</v>
      </c>
      <c r="G679" s="166">
        <f t="shared" si="30"/>
        <v>0.9948661744498837</v>
      </c>
    </row>
    <row r="680" spans="1:7" ht="12.75" customHeight="1">
      <c r="A680" s="18">
        <v>12</v>
      </c>
      <c r="B680" s="211" t="s">
        <v>232</v>
      </c>
      <c r="C680" s="164">
        <v>2290.7683035541</v>
      </c>
      <c r="D680" s="164">
        <v>72.7354</v>
      </c>
      <c r="E680" s="164">
        <v>2180.3210164422</v>
      </c>
      <c r="F680" s="158">
        <f t="shared" si="29"/>
        <v>2253.0564164422</v>
      </c>
      <c r="G680" s="166">
        <f t="shared" si="30"/>
        <v>0.9835374502722992</v>
      </c>
    </row>
    <row r="681" spans="1:7" ht="12.75" customHeight="1">
      <c r="A681" s="18">
        <v>13</v>
      </c>
      <c r="B681" s="211" t="s">
        <v>233</v>
      </c>
      <c r="C681" s="164">
        <v>1220.2069152137</v>
      </c>
      <c r="D681" s="164">
        <v>41.174400000000006</v>
      </c>
      <c r="E681" s="164">
        <v>1161.319757827405</v>
      </c>
      <c r="F681" s="158">
        <f t="shared" si="29"/>
        <v>1202.4941578274052</v>
      </c>
      <c r="G681" s="166">
        <f t="shared" si="30"/>
        <v>0.9854838083890117</v>
      </c>
    </row>
    <row r="682" spans="1:7" ht="12.75" customHeight="1">
      <c r="A682" s="18">
        <v>14</v>
      </c>
      <c r="B682" s="211" t="s">
        <v>234</v>
      </c>
      <c r="C682" s="164">
        <v>802.3795004737001</v>
      </c>
      <c r="D682" s="164">
        <v>62.953399999999995</v>
      </c>
      <c r="E682" s="164">
        <v>763.5669351083176</v>
      </c>
      <c r="F682" s="158">
        <f t="shared" si="29"/>
        <v>826.5203351083176</v>
      </c>
      <c r="G682" s="166">
        <f t="shared" si="30"/>
        <v>1.030086554579679</v>
      </c>
    </row>
    <row r="683" spans="1:7" ht="12.75" customHeight="1">
      <c r="A683" s="18">
        <v>15</v>
      </c>
      <c r="B683" s="211" t="s">
        <v>235</v>
      </c>
      <c r="C683" s="164">
        <v>356.28607138760003</v>
      </c>
      <c r="D683" s="164">
        <v>69.92051000000001</v>
      </c>
      <c r="E683" s="164">
        <v>371.4008551461555</v>
      </c>
      <c r="F683" s="158">
        <f t="shared" si="29"/>
        <v>441.3213651461555</v>
      </c>
      <c r="G683" s="166">
        <f t="shared" si="30"/>
        <v>1.2386713952284887</v>
      </c>
    </row>
    <row r="684" spans="1:7" ht="12.75" customHeight="1">
      <c r="A684" s="18">
        <v>16</v>
      </c>
      <c r="B684" s="211" t="s">
        <v>236</v>
      </c>
      <c r="C684" s="164">
        <v>1235.7333125506998</v>
      </c>
      <c r="D684" s="164">
        <v>40.63013999999999</v>
      </c>
      <c r="E684" s="164">
        <v>1176.0511240141705</v>
      </c>
      <c r="F684" s="158">
        <f t="shared" si="29"/>
        <v>1216.6812640141704</v>
      </c>
      <c r="G684" s="166">
        <f t="shared" si="30"/>
        <v>0.984582394645327</v>
      </c>
    </row>
    <row r="685" spans="1:7" ht="12.75" customHeight="1">
      <c r="A685" s="18">
        <v>17</v>
      </c>
      <c r="B685" s="211" t="s">
        <v>237</v>
      </c>
      <c r="C685" s="164">
        <v>863.9451174089</v>
      </c>
      <c r="D685" s="164">
        <v>52.692365641200006</v>
      </c>
      <c r="E685" s="164">
        <v>821.5344653723638</v>
      </c>
      <c r="F685" s="158">
        <f t="shared" si="29"/>
        <v>874.2268310135638</v>
      </c>
      <c r="G685" s="166">
        <f t="shared" si="30"/>
        <v>1.0119008874493094</v>
      </c>
    </row>
    <row r="686" spans="1:7" ht="12.75" customHeight="1">
      <c r="A686" s="18">
        <v>18</v>
      </c>
      <c r="B686" s="211" t="s">
        <v>238</v>
      </c>
      <c r="C686" s="164">
        <v>1358.586129214</v>
      </c>
      <c r="D686" s="164">
        <v>20.5214</v>
      </c>
      <c r="E686" s="164">
        <v>1293.2683704446956</v>
      </c>
      <c r="F686" s="158">
        <f t="shared" si="29"/>
        <v>1313.7897704446957</v>
      </c>
      <c r="G686" s="166">
        <f t="shared" si="30"/>
        <v>0.9670272220464808</v>
      </c>
    </row>
    <row r="687" spans="1:7" ht="12.75" customHeight="1">
      <c r="A687" s="18">
        <v>19</v>
      </c>
      <c r="B687" s="211" t="s">
        <v>239</v>
      </c>
      <c r="C687" s="164">
        <v>750.0592840771001</v>
      </c>
      <c r="D687" s="164">
        <v>55.57050000000001</v>
      </c>
      <c r="E687" s="164">
        <v>713.9760765594244</v>
      </c>
      <c r="F687" s="158">
        <f t="shared" si="29"/>
        <v>769.5465765594245</v>
      </c>
      <c r="G687" s="166">
        <f t="shared" si="30"/>
        <v>1.0259810029633887</v>
      </c>
    </row>
    <row r="688" spans="1:7" ht="12.75" customHeight="1">
      <c r="A688" s="18">
        <v>20</v>
      </c>
      <c r="B688" s="211" t="s">
        <v>240</v>
      </c>
      <c r="C688" s="164">
        <v>1500.3382486891</v>
      </c>
      <c r="D688" s="164">
        <v>45.6027</v>
      </c>
      <c r="E688" s="164">
        <v>1427.9817672446716</v>
      </c>
      <c r="F688" s="158">
        <f t="shared" si="29"/>
        <v>1473.5844672446715</v>
      </c>
      <c r="G688" s="166">
        <f t="shared" si="30"/>
        <v>0.9821681667665246</v>
      </c>
    </row>
    <row r="689" spans="1:7" ht="12.75" customHeight="1">
      <c r="A689" s="18">
        <v>21</v>
      </c>
      <c r="B689" s="211" t="s">
        <v>241</v>
      </c>
      <c r="C689" s="164">
        <v>501.0322339415</v>
      </c>
      <c r="D689" s="164">
        <v>34.188199999999995</v>
      </c>
      <c r="E689" s="164">
        <v>476.9000023033263</v>
      </c>
      <c r="F689" s="158">
        <f t="shared" si="29"/>
        <v>511.0882023033263</v>
      </c>
      <c r="G689" s="166">
        <f t="shared" si="30"/>
        <v>1.0200705018172551</v>
      </c>
    </row>
    <row r="690" spans="1:7" ht="12.75" customHeight="1">
      <c r="A690" s="18">
        <v>22</v>
      </c>
      <c r="B690" s="211" t="s">
        <v>242</v>
      </c>
      <c r="C690" s="164">
        <v>824.9021835949001</v>
      </c>
      <c r="D690" s="164">
        <v>30.81599999999999</v>
      </c>
      <c r="E690" s="164">
        <v>784.7617576702955</v>
      </c>
      <c r="F690" s="158">
        <f t="shared" si="29"/>
        <v>815.5777576702956</v>
      </c>
      <c r="G690" s="166">
        <f t="shared" si="30"/>
        <v>0.988696325321908</v>
      </c>
    </row>
    <row r="691" spans="1:7" ht="12.75" customHeight="1">
      <c r="A691" s="18">
        <v>23</v>
      </c>
      <c r="B691" s="211" t="s">
        <v>243</v>
      </c>
      <c r="C691" s="164">
        <v>1870.2563466244997</v>
      </c>
      <c r="D691" s="164">
        <v>32.48931009999997</v>
      </c>
      <c r="E691" s="164">
        <v>1779.7161522080091</v>
      </c>
      <c r="F691" s="158">
        <f t="shared" si="29"/>
        <v>1812.2054623080091</v>
      </c>
      <c r="G691" s="166">
        <f t="shared" si="30"/>
        <v>0.9689610012973555</v>
      </c>
    </row>
    <row r="692" spans="1:7" ht="12.75" customHeight="1">
      <c r="A692" s="18">
        <v>24</v>
      </c>
      <c r="B692" s="211" t="s">
        <v>244</v>
      </c>
      <c r="C692" s="164">
        <v>1235.3375345178001</v>
      </c>
      <c r="D692" s="164">
        <v>77.4662</v>
      </c>
      <c r="E692" s="164">
        <v>1175.179131494021</v>
      </c>
      <c r="F692" s="158">
        <f t="shared" si="29"/>
        <v>1252.645331494021</v>
      </c>
      <c r="G692" s="166">
        <f t="shared" si="30"/>
        <v>1.0140105813128855</v>
      </c>
    </row>
    <row r="693" spans="1:7" ht="12.75" customHeight="1">
      <c r="A693" s="18">
        <v>25</v>
      </c>
      <c r="B693" s="211" t="s">
        <v>245</v>
      </c>
      <c r="C693" s="164">
        <v>2295.7267577861003</v>
      </c>
      <c r="D693" s="164">
        <v>30.380000000000003</v>
      </c>
      <c r="E693" s="164">
        <v>2184.790807408394</v>
      </c>
      <c r="F693" s="158">
        <f t="shared" si="29"/>
        <v>2215.170807408394</v>
      </c>
      <c r="G693" s="166">
        <f t="shared" si="30"/>
        <v>0.9649104798275772</v>
      </c>
    </row>
    <row r="694" spans="1:7" ht="12.75" customHeight="1">
      <c r="A694" s="18">
        <v>26</v>
      </c>
      <c r="B694" s="211" t="s">
        <v>246</v>
      </c>
      <c r="C694" s="164">
        <v>2945.0289662373007</v>
      </c>
      <c r="D694" s="164">
        <v>18.26422275290633</v>
      </c>
      <c r="E694" s="164">
        <v>2802.2279113828818</v>
      </c>
      <c r="F694" s="158">
        <f t="shared" si="29"/>
        <v>2820.492134135788</v>
      </c>
      <c r="G694" s="166">
        <f t="shared" si="30"/>
        <v>0.9577128668243198</v>
      </c>
    </row>
    <row r="695" spans="1:7" ht="12.75" customHeight="1">
      <c r="A695" s="18">
        <v>27</v>
      </c>
      <c r="B695" s="211" t="s">
        <v>247</v>
      </c>
      <c r="C695" s="164">
        <v>2511.9807005159</v>
      </c>
      <c r="D695" s="164">
        <v>41.68844999999999</v>
      </c>
      <c r="E695" s="164">
        <v>2390.4395850637866</v>
      </c>
      <c r="F695" s="158">
        <f t="shared" si="29"/>
        <v>2432.1280350637867</v>
      </c>
      <c r="G695" s="166">
        <f t="shared" si="30"/>
        <v>0.9682112743001117</v>
      </c>
    </row>
    <row r="696" spans="1:7" ht="12.75" customHeight="1">
      <c r="A696" s="18">
        <v>28</v>
      </c>
      <c r="B696" s="211" t="s">
        <v>248</v>
      </c>
      <c r="C696" s="164">
        <v>2788.8027755210596</v>
      </c>
      <c r="D696" s="164">
        <v>102.95149999999998</v>
      </c>
      <c r="E696" s="164">
        <v>2653.3258555949224</v>
      </c>
      <c r="F696" s="158">
        <f t="shared" si="29"/>
        <v>2756.2773555949225</v>
      </c>
      <c r="G696" s="166">
        <f t="shared" si="30"/>
        <v>0.9883371387135613</v>
      </c>
    </row>
    <row r="697" spans="1:7" ht="12.75" customHeight="1">
      <c r="A697" s="18">
        <v>29</v>
      </c>
      <c r="B697" s="211" t="s">
        <v>249</v>
      </c>
      <c r="C697" s="164">
        <v>1818.2239438357</v>
      </c>
      <c r="D697" s="164">
        <v>152.72799999999998</v>
      </c>
      <c r="E697" s="164">
        <v>1727.1455407981434</v>
      </c>
      <c r="F697" s="158">
        <f t="shared" si="29"/>
        <v>1879.8735407981435</v>
      </c>
      <c r="G697" s="166">
        <f t="shared" si="30"/>
        <v>1.0339064927460961</v>
      </c>
    </row>
    <row r="698" spans="1:7" ht="12.75" customHeight="1">
      <c r="A698" s="18">
        <v>30</v>
      </c>
      <c r="B698" s="211" t="s">
        <v>250</v>
      </c>
      <c r="C698" s="164">
        <v>2469.6946945734</v>
      </c>
      <c r="D698" s="164">
        <v>77.378</v>
      </c>
      <c r="E698" s="164">
        <v>2349.284973421498</v>
      </c>
      <c r="F698" s="158">
        <f t="shared" si="29"/>
        <v>2426.662973421498</v>
      </c>
      <c r="G698" s="166">
        <f t="shared" si="30"/>
        <v>0.9825760968566462</v>
      </c>
    </row>
    <row r="699" spans="1:7" ht="12.75" customHeight="1">
      <c r="A699" s="18">
        <v>31</v>
      </c>
      <c r="B699" s="211" t="s">
        <v>251</v>
      </c>
      <c r="C699" s="164">
        <v>3100.8346622248</v>
      </c>
      <c r="D699" s="164">
        <v>120.73180000000004</v>
      </c>
      <c r="E699" s="164">
        <v>2949.29807522255</v>
      </c>
      <c r="F699" s="158">
        <f t="shared" si="29"/>
        <v>3070.02987522255</v>
      </c>
      <c r="G699" s="166">
        <f t="shared" si="30"/>
        <v>0.9900656467184393</v>
      </c>
    </row>
    <row r="700" spans="1:7" ht="12.75" customHeight="1">
      <c r="A700" s="18">
        <v>32</v>
      </c>
      <c r="B700" s="211" t="s">
        <v>252</v>
      </c>
      <c r="C700" s="164">
        <v>1677.8398262065</v>
      </c>
      <c r="D700" s="164">
        <v>168.866</v>
      </c>
      <c r="E700" s="164">
        <v>1597.2834549545698</v>
      </c>
      <c r="F700" s="158">
        <f t="shared" si="29"/>
        <v>1766.1494549545698</v>
      </c>
      <c r="G700" s="166">
        <f t="shared" si="30"/>
        <v>1.0526329315639937</v>
      </c>
    </row>
    <row r="701" spans="1:7" ht="12.75" customHeight="1">
      <c r="A701" s="18">
        <v>33</v>
      </c>
      <c r="B701" s="211" t="s">
        <v>253</v>
      </c>
      <c r="C701" s="164">
        <v>2497.3939999570002</v>
      </c>
      <c r="D701" s="164">
        <v>101.87400000000002</v>
      </c>
      <c r="E701" s="164">
        <v>2375.390670675053</v>
      </c>
      <c r="F701" s="158">
        <f t="shared" si="29"/>
        <v>2477.264670675053</v>
      </c>
      <c r="G701" s="166">
        <f t="shared" si="30"/>
        <v>0.9919398664038218</v>
      </c>
    </row>
    <row r="702" spans="1:7" ht="12.75" customHeight="1">
      <c r="A702" s="18">
        <v>34</v>
      </c>
      <c r="B702" s="211" t="s">
        <v>254</v>
      </c>
      <c r="C702" s="164">
        <v>1717.5225227224</v>
      </c>
      <c r="D702" s="164">
        <v>34.86069999999998</v>
      </c>
      <c r="E702" s="164">
        <v>1633.336943298415</v>
      </c>
      <c r="F702" s="158">
        <f t="shared" si="29"/>
        <v>1668.197643298415</v>
      </c>
      <c r="G702" s="166">
        <f t="shared" si="30"/>
        <v>0.9712813783974131</v>
      </c>
    </row>
    <row r="703" spans="1:7" ht="12.75" customHeight="1">
      <c r="A703" s="34"/>
      <c r="B703" s="1" t="s">
        <v>27</v>
      </c>
      <c r="C703" s="165">
        <v>51514.38666063496</v>
      </c>
      <c r="D703" s="165">
        <v>2502.0389650421057</v>
      </c>
      <c r="E703" s="165">
        <v>49047.435216458536</v>
      </c>
      <c r="F703" s="157">
        <f t="shared" si="29"/>
        <v>51549.47418150064</v>
      </c>
      <c r="G703" s="28">
        <f t="shared" si="30"/>
        <v>1.0006811208118778</v>
      </c>
    </row>
    <row r="704" spans="1:7" ht="14.25" customHeight="1">
      <c r="A704" s="97"/>
      <c r="B704" s="73"/>
      <c r="C704" s="74"/>
      <c r="D704" s="74"/>
      <c r="E704" s="75"/>
      <c r="F704" s="76"/>
      <c r="G704" s="77"/>
    </row>
    <row r="705" spans="1:8" ht="14.25">
      <c r="A705" s="47" t="s">
        <v>58</v>
      </c>
      <c r="B705" s="48"/>
      <c r="C705" s="58"/>
      <c r="D705" s="48"/>
      <c r="E705" s="59" t="s">
        <v>122</v>
      </c>
      <c r="F705" s="48"/>
      <c r="G705" s="48"/>
      <c r="H705" s="48" t="s">
        <v>12</v>
      </c>
    </row>
    <row r="706" spans="1:8" ht="1.5" customHeight="1">
      <c r="A706" s="48"/>
      <c r="B706" s="48"/>
      <c r="C706" s="58"/>
      <c r="D706" s="48"/>
      <c r="E706" s="48"/>
      <c r="F706" s="48"/>
      <c r="G706" s="48"/>
      <c r="H706" s="48"/>
    </row>
    <row r="707" spans="1:5" ht="14.25">
      <c r="A707" s="128" t="s">
        <v>39</v>
      </c>
      <c r="B707" s="128" t="s">
        <v>140</v>
      </c>
      <c r="C707" s="128" t="s">
        <v>141</v>
      </c>
      <c r="D707" s="128" t="s">
        <v>48</v>
      </c>
      <c r="E707" s="128" t="s">
        <v>49</v>
      </c>
    </row>
    <row r="708" spans="1:5" ht="17.25" customHeight="1">
      <c r="A708" s="53">
        <f>C703</f>
        <v>51514.38666063496</v>
      </c>
      <c r="B708" s="53">
        <f>F703</f>
        <v>51549.47418150064</v>
      </c>
      <c r="C708" s="35">
        <f>B708/A708</f>
        <v>1.0006811208118778</v>
      </c>
      <c r="D708" s="53">
        <f>D748</f>
        <v>48948.30903800494</v>
      </c>
      <c r="E708" s="98">
        <f>D708/A708</f>
        <v>0.9501871653925581</v>
      </c>
    </row>
    <row r="709" spans="1:5" ht="17.25" customHeight="1">
      <c r="A709" s="65"/>
      <c r="B709" s="65"/>
      <c r="C709" s="42"/>
      <c r="D709" s="65"/>
      <c r="E709" s="99"/>
    </row>
    <row r="710" ht="17.25" customHeight="1">
      <c r="A710" s="9" t="s">
        <v>186</v>
      </c>
    </row>
    <row r="711" spans="1:8" ht="15" customHeight="1">
      <c r="A711" s="48"/>
      <c r="B711" s="48"/>
      <c r="C711" s="48"/>
      <c r="D711" s="48"/>
      <c r="E711" s="59" t="s">
        <v>122</v>
      </c>
      <c r="F711" s="48"/>
      <c r="G711" s="48"/>
      <c r="H711" s="48"/>
    </row>
    <row r="712" spans="1:5" ht="42.75">
      <c r="A712" s="61" t="s">
        <v>37</v>
      </c>
      <c r="B712" s="61" t="s">
        <v>38</v>
      </c>
      <c r="C712" s="61" t="s">
        <v>187</v>
      </c>
      <c r="D712" s="61" t="s">
        <v>59</v>
      </c>
      <c r="E712" s="61" t="s">
        <v>60</v>
      </c>
    </row>
    <row r="713" spans="1:8" ht="15.75" customHeight="1">
      <c r="A713" s="90">
        <v>1</v>
      </c>
      <c r="B713" s="90">
        <v>2</v>
      </c>
      <c r="C713" s="90">
        <v>3</v>
      </c>
      <c r="D713" s="90">
        <v>4</v>
      </c>
      <c r="E713" s="90">
        <v>5</v>
      </c>
      <c r="F713" s="122"/>
      <c r="G713" s="48"/>
      <c r="H713" s="48"/>
    </row>
    <row r="714" spans="1:7" ht="12.75" customHeight="1">
      <c r="A714" s="18">
        <v>1</v>
      </c>
      <c r="B714" s="211" t="s">
        <v>221</v>
      </c>
      <c r="C714" s="164">
        <v>1049.8922498959</v>
      </c>
      <c r="D714" s="164">
        <v>946.8695545808</v>
      </c>
      <c r="E714" s="154">
        <f aca="true" t="shared" si="31" ref="E714:E748">D714/C714</f>
        <v>0.9018730776179031</v>
      </c>
      <c r="F714" s="149"/>
      <c r="G714" s="31"/>
    </row>
    <row r="715" spans="1:7" ht="12.75" customHeight="1">
      <c r="A715" s="18">
        <v>2</v>
      </c>
      <c r="B715" s="211" t="s">
        <v>222</v>
      </c>
      <c r="C715" s="164">
        <v>1466.2929082529</v>
      </c>
      <c r="D715" s="164">
        <v>1362.7881436744</v>
      </c>
      <c r="E715" s="154">
        <f t="shared" si="31"/>
        <v>0.9294105809310457</v>
      </c>
      <c r="F715" s="149"/>
      <c r="G715" s="31"/>
    </row>
    <row r="716" spans="1:7" ht="12.75" customHeight="1">
      <c r="A716" s="18">
        <v>3</v>
      </c>
      <c r="B716" s="211" t="s">
        <v>223</v>
      </c>
      <c r="C716" s="164">
        <v>1666.6805587286</v>
      </c>
      <c r="D716" s="164">
        <v>1569.6960545</v>
      </c>
      <c r="E716" s="154">
        <f t="shared" si="31"/>
        <v>0.9418097824921032</v>
      </c>
      <c r="F716" s="149"/>
      <c r="G716" s="31"/>
    </row>
    <row r="717" spans="1:7" ht="12.75" customHeight="1">
      <c r="A717" s="18">
        <v>4</v>
      </c>
      <c r="B717" s="211" t="s">
        <v>224</v>
      </c>
      <c r="C717" s="164">
        <v>1717.8770162422002</v>
      </c>
      <c r="D717" s="164">
        <v>1646.231881392</v>
      </c>
      <c r="E717" s="154">
        <f t="shared" si="31"/>
        <v>0.9582943748750294</v>
      </c>
      <c r="F717" s="149"/>
      <c r="G717" s="31"/>
    </row>
    <row r="718" spans="1:7" ht="12.75" customHeight="1">
      <c r="A718" s="18">
        <v>5</v>
      </c>
      <c r="B718" s="211" t="s">
        <v>225</v>
      </c>
      <c r="C718" s="164">
        <v>1435.9668179101</v>
      </c>
      <c r="D718" s="164">
        <v>1357.93110834</v>
      </c>
      <c r="E718" s="154">
        <f t="shared" si="31"/>
        <v>0.9456563281290352</v>
      </c>
      <c r="F718" s="149"/>
      <c r="G718" s="31"/>
    </row>
    <row r="719" spans="1:7" ht="12.75" customHeight="1">
      <c r="A719" s="18">
        <v>6</v>
      </c>
      <c r="B719" s="211" t="s">
        <v>226</v>
      </c>
      <c r="C719" s="164">
        <v>675.2355530507</v>
      </c>
      <c r="D719" s="164">
        <v>671.9851723</v>
      </c>
      <c r="E719" s="154">
        <f t="shared" si="31"/>
        <v>0.9951863009345187</v>
      </c>
      <c r="F719" s="149"/>
      <c r="G719" s="31"/>
    </row>
    <row r="720" spans="1:7" ht="12.75" customHeight="1">
      <c r="A720" s="18">
        <v>7</v>
      </c>
      <c r="B720" s="211" t="s">
        <v>227</v>
      </c>
      <c r="C720" s="164">
        <v>763.5759602562</v>
      </c>
      <c r="D720" s="164">
        <v>720.166045953537</v>
      </c>
      <c r="E720" s="154">
        <f t="shared" si="31"/>
        <v>0.9431491867710218</v>
      </c>
      <c r="F720" s="149"/>
      <c r="G720" s="31"/>
    </row>
    <row r="721" spans="1:7" ht="12.75" customHeight="1">
      <c r="A721" s="18">
        <v>8</v>
      </c>
      <c r="B721" s="211" t="s">
        <v>228</v>
      </c>
      <c r="C721" s="164">
        <v>1000.8719236303998</v>
      </c>
      <c r="D721" s="164">
        <v>1022.69186332</v>
      </c>
      <c r="E721" s="154">
        <f t="shared" si="31"/>
        <v>1.0218009309427465</v>
      </c>
      <c r="F721" s="149"/>
      <c r="G721" s="31"/>
    </row>
    <row r="722" spans="1:7" ht="12.75" customHeight="1">
      <c r="A722" s="18">
        <v>9</v>
      </c>
      <c r="B722" s="211" t="s">
        <v>229</v>
      </c>
      <c r="C722" s="164">
        <v>950.8077988882001</v>
      </c>
      <c r="D722" s="164">
        <v>920.708996</v>
      </c>
      <c r="E722" s="154">
        <f t="shared" si="31"/>
        <v>0.9683439671788606</v>
      </c>
      <c r="F722" s="149"/>
      <c r="G722" s="31"/>
    </row>
    <row r="723" spans="1:7" ht="12.75" customHeight="1">
      <c r="A723" s="18">
        <v>10</v>
      </c>
      <c r="B723" s="211" t="s">
        <v>230</v>
      </c>
      <c r="C723" s="164">
        <v>1298.4367787459</v>
      </c>
      <c r="D723" s="164">
        <v>1189.64096432</v>
      </c>
      <c r="E723" s="154">
        <f t="shared" si="31"/>
        <v>0.9162101565461039</v>
      </c>
      <c r="F723" s="149"/>
      <c r="G723" s="31"/>
    </row>
    <row r="724" spans="1:7" ht="12.75" customHeight="1">
      <c r="A724" s="18">
        <v>11</v>
      </c>
      <c r="B724" s="211" t="s">
        <v>231</v>
      </c>
      <c r="C724" s="164">
        <v>855.8690642061001</v>
      </c>
      <c r="D724" s="164">
        <v>759.1857688</v>
      </c>
      <c r="E724" s="154">
        <f t="shared" si="31"/>
        <v>0.8870349455897404</v>
      </c>
      <c r="F724" s="149"/>
      <c r="G724" s="31"/>
    </row>
    <row r="725" spans="1:7" ht="12.75" customHeight="1">
      <c r="A725" s="18">
        <v>12</v>
      </c>
      <c r="B725" s="211" t="s">
        <v>232</v>
      </c>
      <c r="C725" s="164">
        <v>2290.7683035541</v>
      </c>
      <c r="D725" s="164">
        <v>2148.37472918</v>
      </c>
      <c r="E725" s="154">
        <f t="shared" si="31"/>
        <v>0.9378402546633905</v>
      </c>
      <c r="F725" s="149"/>
      <c r="G725" s="31"/>
    </row>
    <row r="726" spans="1:7" ht="12.75" customHeight="1">
      <c r="A726" s="18">
        <v>13</v>
      </c>
      <c r="B726" s="211" t="s">
        <v>233</v>
      </c>
      <c r="C726" s="164">
        <v>1220.2069152137</v>
      </c>
      <c r="D726" s="164">
        <v>1114.3758768</v>
      </c>
      <c r="E726" s="154">
        <f t="shared" si="31"/>
        <v>0.9132679571848145</v>
      </c>
      <c r="F726" s="149"/>
      <c r="G726" s="31"/>
    </row>
    <row r="727" spans="1:7" ht="12.75" customHeight="1">
      <c r="A727" s="18">
        <v>14</v>
      </c>
      <c r="B727" s="211" t="s">
        <v>234</v>
      </c>
      <c r="C727" s="164">
        <v>802.3795004737001</v>
      </c>
      <c r="D727" s="164">
        <v>743.6757686</v>
      </c>
      <c r="E727" s="154">
        <f t="shared" si="31"/>
        <v>0.9268379465838257</v>
      </c>
      <c r="F727" s="149"/>
      <c r="G727" s="31"/>
    </row>
    <row r="728" spans="1:7" ht="12.75" customHeight="1">
      <c r="A728" s="18">
        <v>15</v>
      </c>
      <c r="B728" s="211" t="s">
        <v>235</v>
      </c>
      <c r="C728" s="164">
        <v>356.28607138760003</v>
      </c>
      <c r="D728" s="164">
        <v>331.9126014</v>
      </c>
      <c r="E728" s="154">
        <f t="shared" si="31"/>
        <v>0.9315901688419238</v>
      </c>
      <c r="F728" s="149"/>
      <c r="G728" s="31"/>
    </row>
    <row r="729" spans="1:7" ht="12.75" customHeight="1">
      <c r="A729" s="18">
        <v>16</v>
      </c>
      <c r="B729" s="211" t="s">
        <v>236</v>
      </c>
      <c r="C729" s="164">
        <v>1235.7333125506998</v>
      </c>
      <c r="D729" s="164">
        <v>1154.6037104000002</v>
      </c>
      <c r="E729" s="154">
        <f t="shared" si="31"/>
        <v>0.9343469975870129</v>
      </c>
      <c r="F729" s="149"/>
      <c r="G729" s="31"/>
    </row>
    <row r="730" spans="1:7" ht="12.75" customHeight="1">
      <c r="A730" s="18">
        <v>17</v>
      </c>
      <c r="B730" s="211" t="s">
        <v>237</v>
      </c>
      <c r="C730" s="164">
        <v>863.9451174089</v>
      </c>
      <c r="D730" s="164">
        <v>785.361699976</v>
      </c>
      <c r="E730" s="154">
        <f t="shared" si="31"/>
        <v>0.9090411927223069</v>
      </c>
      <c r="F730" s="149"/>
      <c r="G730" s="31"/>
    </row>
    <row r="731" spans="1:8" ht="12.75" customHeight="1">
      <c r="A731" s="18">
        <v>18</v>
      </c>
      <c r="B731" s="211" t="s">
        <v>238</v>
      </c>
      <c r="C731" s="164">
        <v>1358.586129214</v>
      </c>
      <c r="D731" s="164">
        <v>1288.3639916000002</v>
      </c>
      <c r="E731" s="154">
        <f t="shared" si="31"/>
        <v>0.9483123402307763</v>
      </c>
      <c r="F731" s="149"/>
      <c r="G731" s="31"/>
      <c r="H731" s="10" t="s">
        <v>12</v>
      </c>
    </row>
    <row r="732" spans="1:7" ht="12.75" customHeight="1">
      <c r="A732" s="18">
        <v>19</v>
      </c>
      <c r="B732" s="211" t="s">
        <v>239</v>
      </c>
      <c r="C732" s="164">
        <v>750.0592840771001</v>
      </c>
      <c r="D732" s="164">
        <v>716.0315228000001</v>
      </c>
      <c r="E732" s="154">
        <f t="shared" si="31"/>
        <v>0.954633237666048</v>
      </c>
      <c r="F732" s="149"/>
      <c r="G732" s="31"/>
    </row>
    <row r="733" spans="1:8" ht="12.75" customHeight="1">
      <c r="A733" s="18">
        <v>20</v>
      </c>
      <c r="B733" s="211" t="s">
        <v>240</v>
      </c>
      <c r="C733" s="164">
        <v>1500.3382486891</v>
      </c>
      <c r="D733" s="164">
        <v>1454.621788389735</v>
      </c>
      <c r="E733" s="154">
        <f t="shared" si="31"/>
        <v>0.9695292309322187</v>
      </c>
      <c r="F733" s="149"/>
      <c r="G733" s="31"/>
      <c r="H733" s="10" t="s">
        <v>12</v>
      </c>
    </row>
    <row r="734" spans="1:7" ht="12.75" customHeight="1">
      <c r="A734" s="18">
        <v>21</v>
      </c>
      <c r="B734" s="211" t="s">
        <v>241</v>
      </c>
      <c r="C734" s="164">
        <v>501.0322339415</v>
      </c>
      <c r="D734" s="164">
        <v>484.7622256</v>
      </c>
      <c r="E734" s="154">
        <f t="shared" si="31"/>
        <v>0.9675270227356277</v>
      </c>
      <c r="F734" s="149"/>
      <c r="G734" s="31"/>
    </row>
    <row r="735" spans="1:7" ht="12.75" customHeight="1">
      <c r="A735" s="18">
        <v>22</v>
      </c>
      <c r="B735" s="211" t="s">
        <v>242</v>
      </c>
      <c r="C735" s="164">
        <v>824.9021835949001</v>
      </c>
      <c r="D735" s="164">
        <v>725.3713751</v>
      </c>
      <c r="E735" s="154">
        <f t="shared" si="31"/>
        <v>0.8793422899413993</v>
      </c>
      <c r="F735" s="149"/>
      <c r="G735" s="31"/>
    </row>
    <row r="736" spans="1:7" ht="12.75" customHeight="1">
      <c r="A736" s="18">
        <v>23</v>
      </c>
      <c r="B736" s="211" t="s">
        <v>243</v>
      </c>
      <c r="C736" s="164">
        <v>1870.2563466244997</v>
      </c>
      <c r="D736" s="164">
        <v>1754.0420728</v>
      </c>
      <c r="E736" s="154">
        <f t="shared" si="31"/>
        <v>0.9378618476369578</v>
      </c>
      <c r="F736" s="149"/>
      <c r="G736" s="31"/>
    </row>
    <row r="737" spans="1:7" ht="12.75" customHeight="1">
      <c r="A737" s="18">
        <v>24</v>
      </c>
      <c r="B737" s="211" t="s">
        <v>244</v>
      </c>
      <c r="C737" s="164">
        <v>1235.3375345178001</v>
      </c>
      <c r="D737" s="164">
        <v>1190.3623386000002</v>
      </c>
      <c r="E737" s="154">
        <f t="shared" si="31"/>
        <v>0.9635927876704924</v>
      </c>
      <c r="F737" s="149"/>
      <c r="G737" s="31"/>
    </row>
    <row r="738" spans="1:7" ht="12.75" customHeight="1">
      <c r="A738" s="18">
        <v>25</v>
      </c>
      <c r="B738" s="211" t="s">
        <v>245</v>
      </c>
      <c r="C738" s="164">
        <v>2295.7267577861003</v>
      </c>
      <c r="D738" s="164">
        <v>2209.2864</v>
      </c>
      <c r="E738" s="154">
        <f t="shared" si="31"/>
        <v>0.9623472795736981</v>
      </c>
      <c r="F738" s="149"/>
      <c r="G738" s="31"/>
    </row>
    <row r="739" spans="1:7" ht="12.75" customHeight="1">
      <c r="A739" s="18">
        <v>26</v>
      </c>
      <c r="B739" s="211" t="s">
        <v>246</v>
      </c>
      <c r="C739" s="164">
        <v>2945.0289662373007</v>
      </c>
      <c r="D739" s="164">
        <v>2777.5191219897347</v>
      </c>
      <c r="E739" s="154">
        <f t="shared" si="31"/>
        <v>0.943121155625989</v>
      </c>
      <c r="F739" s="149"/>
      <c r="G739" s="31"/>
    </row>
    <row r="740" spans="1:7" ht="12.75" customHeight="1">
      <c r="A740" s="18">
        <v>27</v>
      </c>
      <c r="B740" s="211" t="s">
        <v>247</v>
      </c>
      <c r="C740" s="164">
        <v>2511.9807005159</v>
      </c>
      <c r="D740" s="164">
        <v>2368.3017944000003</v>
      </c>
      <c r="E740" s="154">
        <f t="shared" si="31"/>
        <v>0.9428025437908852</v>
      </c>
      <c r="F740" s="149"/>
      <c r="G740" s="31"/>
    </row>
    <row r="741" spans="1:7" ht="12.75" customHeight="1">
      <c r="A741" s="18">
        <v>28</v>
      </c>
      <c r="B741" s="211" t="s">
        <v>248</v>
      </c>
      <c r="C741" s="164">
        <v>2788.8027755210596</v>
      </c>
      <c r="D741" s="164">
        <v>2679.282568919048</v>
      </c>
      <c r="E741" s="154">
        <f t="shared" si="31"/>
        <v>0.9607285938025687</v>
      </c>
      <c r="F741" s="149"/>
      <c r="G741" s="31"/>
    </row>
    <row r="742" spans="1:7" ht="12.75" customHeight="1">
      <c r="A742" s="18">
        <v>29</v>
      </c>
      <c r="B742" s="211" t="s">
        <v>249</v>
      </c>
      <c r="C742" s="164">
        <v>1818.2239438357</v>
      </c>
      <c r="D742" s="164">
        <v>1723.1086175497746</v>
      </c>
      <c r="E742" s="154">
        <f t="shared" si="31"/>
        <v>0.9476877825702419</v>
      </c>
      <c r="F742" s="149"/>
      <c r="G742" s="31"/>
    </row>
    <row r="743" spans="1:7" ht="12.75" customHeight="1">
      <c r="A743" s="18">
        <v>30</v>
      </c>
      <c r="B743" s="211" t="s">
        <v>250</v>
      </c>
      <c r="C743" s="164">
        <v>2469.6946945734</v>
      </c>
      <c r="D743" s="164">
        <v>2391.3784916</v>
      </c>
      <c r="E743" s="154">
        <f t="shared" si="31"/>
        <v>0.9682891155957527</v>
      </c>
      <c r="F743" s="149"/>
      <c r="G743" s="31" t="s">
        <v>12</v>
      </c>
    </row>
    <row r="744" spans="1:7" ht="12.75" customHeight="1">
      <c r="A744" s="18">
        <v>31</v>
      </c>
      <c r="B744" s="211" t="s">
        <v>251</v>
      </c>
      <c r="C744" s="164">
        <v>3100.8346622248</v>
      </c>
      <c r="D744" s="164">
        <v>2977.89389312</v>
      </c>
      <c r="E744" s="154">
        <f t="shared" si="31"/>
        <v>0.9603523623485969</v>
      </c>
      <c r="F744" s="149"/>
      <c r="G744" s="31"/>
    </row>
    <row r="745" spans="1:7" ht="12.75" customHeight="1">
      <c r="A745" s="18">
        <v>32</v>
      </c>
      <c r="B745" s="211" t="s">
        <v>252</v>
      </c>
      <c r="C745" s="164">
        <v>1677.8398262065</v>
      </c>
      <c r="D745" s="164">
        <v>1740.9533861794698</v>
      </c>
      <c r="E745" s="154">
        <f t="shared" si="31"/>
        <v>1.0376159624936703</v>
      </c>
      <c r="F745" s="149"/>
      <c r="G745" s="31"/>
    </row>
    <row r="746" spans="1:7" ht="12.75" customHeight="1">
      <c r="A746" s="18">
        <v>33</v>
      </c>
      <c r="B746" s="211" t="s">
        <v>253</v>
      </c>
      <c r="C746" s="164">
        <v>2497.3939999570002</v>
      </c>
      <c r="D746" s="164">
        <v>2430.1143315456</v>
      </c>
      <c r="E746" s="154">
        <f t="shared" si="31"/>
        <v>0.9730600504315464</v>
      </c>
      <c r="F746" s="149"/>
      <c r="G746" s="31"/>
    </row>
    <row r="747" spans="1:7" ht="12.75" customHeight="1">
      <c r="A747" s="18">
        <v>34</v>
      </c>
      <c r="B747" s="211" t="s">
        <v>254</v>
      </c>
      <c r="C747" s="164">
        <v>1717.5225227224</v>
      </c>
      <c r="D747" s="164">
        <v>1590.7151782748408</v>
      </c>
      <c r="E747" s="154">
        <f t="shared" si="31"/>
        <v>0.9261684532401007</v>
      </c>
      <c r="F747" s="149"/>
      <c r="G747" s="31"/>
    </row>
    <row r="748" spans="1:7" ht="12.75" customHeight="1">
      <c r="A748" s="34"/>
      <c r="B748" s="1" t="s">
        <v>27</v>
      </c>
      <c r="C748" s="165">
        <v>51514.38666063496</v>
      </c>
      <c r="D748" s="165">
        <v>48948.30903800494</v>
      </c>
      <c r="E748" s="153">
        <f t="shared" si="31"/>
        <v>0.9501871653925581</v>
      </c>
      <c r="F748" s="42"/>
      <c r="G748" s="31"/>
    </row>
    <row r="749" spans="1:8" ht="23.25" customHeight="1">
      <c r="A749" s="47" t="s">
        <v>188</v>
      </c>
      <c r="B749" s="48"/>
      <c r="C749" s="48"/>
      <c r="D749" s="48"/>
      <c r="E749" s="48"/>
      <c r="F749" s="48"/>
      <c r="G749" s="48"/>
      <c r="H749" s="48"/>
    </row>
    <row r="750" spans="1:8" ht="14.25">
      <c r="A750" s="47"/>
      <c r="B750" s="48"/>
      <c r="C750" s="48"/>
      <c r="D750" s="48"/>
      <c r="E750" s="48"/>
      <c r="F750" s="48"/>
      <c r="G750" s="48"/>
      <c r="H750" s="48"/>
    </row>
    <row r="751" spans="1:8" ht="14.25">
      <c r="A751" s="47" t="s">
        <v>123</v>
      </c>
      <c r="B751" s="48"/>
      <c r="C751" s="48"/>
      <c r="D751" s="48"/>
      <c r="E751" s="48"/>
      <c r="F751" s="48"/>
      <c r="G751" s="48"/>
      <c r="H751" s="48"/>
    </row>
    <row r="752" spans="2:8" ht="12" customHeight="1">
      <c r="B752" s="48"/>
      <c r="C752" s="48"/>
      <c r="D752" s="48"/>
      <c r="E752" s="48"/>
      <c r="F752" s="48"/>
      <c r="G752" s="48"/>
      <c r="H752" s="48"/>
    </row>
    <row r="753" spans="1:6" ht="42" customHeight="1">
      <c r="A753" s="88" t="s">
        <v>30</v>
      </c>
      <c r="B753" s="88" t="s">
        <v>31</v>
      </c>
      <c r="C753" s="88" t="s">
        <v>61</v>
      </c>
      <c r="D753" s="88" t="s">
        <v>62</v>
      </c>
      <c r="E753" s="88" t="s">
        <v>63</v>
      </c>
      <c r="F753" s="51"/>
    </row>
    <row r="754" spans="1:6" s="55" customFormat="1" ht="16.5" customHeight="1">
      <c r="A754" s="89">
        <v>1</v>
      </c>
      <c r="B754" s="89">
        <v>2</v>
      </c>
      <c r="C754" s="89">
        <v>3</v>
      </c>
      <c r="D754" s="89">
        <v>4</v>
      </c>
      <c r="E754" s="89">
        <v>5</v>
      </c>
      <c r="F754" s="100"/>
    </row>
    <row r="755" spans="1:7" ht="12.75" customHeight="1">
      <c r="A755" s="18">
        <v>1</v>
      </c>
      <c r="B755" s="211" t="s">
        <v>221</v>
      </c>
      <c r="C755" s="154">
        <v>0.8515892335883222</v>
      </c>
      <c r="D755" s="154">
        <v>0.9018730776179031</v>
      </c>
      <c r="E755" s="171">
        <f aca="true" t="shared" si="32" ref="E755:E789">D755-C755</f>
        <v>0.05028384402958097</v>
      </c>
      <c r="F755" s="149"/>
      <c r="G755" s="31"/>
    </row>
    <row r="756" spans="1:7" ht="12.75" customHeight="1">
      <c r="A756" s="18">
        <v>2</v>
      </c>
      <c r="B756" s="211" t="s">
        <v>222</v>
      </c>
      <c r="C756" s="154">
        <v>0.7575140665351319</v>
      </c>
      <c r="D756" s="154">
        <v>0.9294105809310457</v>
      </c>
      <c r="E756" s="171">
        <f t="shared" si="32"/>
        <v>0.1718965143959138</v>
      </c>
      <c r="F756" s="149"/>
      <c r="G756" s="31"/>
    </row>
    <row r="757" spans="1:7" ht="12.75" customHeight="1">
      <c r="A757" s="18">
        <v>3</v>
      </c>
      <c r="B757" s="211" t="s">
        <v>223</v>
      </c>
      <c r="C757" s="154">
        <v>0.9809721129185899</v>
      </c>
      <c r="D757" s="154">
        <v>0.9418097824921032</v>
      </c>
      <c r="E757" s="171">
        <f t="shared" si="32"/>
        <v>-0.03916233042648665</v>
      </c>
      <c r="F757" s="149"/>
      <c r="G757" s="31"/>
    </row>
    <row r="758" spans="1:7" ht="12.75" customHeight="1">
      <c r="A758" s="18">
        <v>4</v>
      </c>
      <c r="B758" s="211" t="s">
        <v>224</v>
      </c>
      <c r="C758" s="154">
        <v>0.9582666534575075</v>
      </c>
      <c r="D758" s="154">
        <v>0.9582943748750294</v>
      </c>
      <c r="E758" s="171">
        <f t="shared" si="32"/>
        <v>2.7721417521942016E-05</v>
      </c>
      <c r="F758" s="149"/>
      <c r="G758" s="31"/>
    </row>
    <row r="759" spans="1:7" ht="12.75" customHeight="1">
      <c r="A759" s="18">
        <v>5</v>
      </c>
      <c r="B759" s="211" t="s">
        <v>225</v>
      </c>
      <c r="C759" s="154">
        <v>0.9596893078373283</v>
      </c>
      <c r="D759" s="154">
        <v>0.9456563281290352</v>
      </c>
      <c r="E759" s="171">
        <f t="shared" si="32"/>
        <v>-0.014032979708293092</v>
      </c>
      <c r="F759" s="149"/>
      <c r="G759" s="31"/>
    </row>
    <row r="760" spans="1:7" ht="12.75" customHeight="1">
      <c r="A760" s="18">
        <v>6</v>
      </c>
      <c r="B760" s="211" t="s">
        <v>226</v>
      </c>
      <c r="C760" s="154">
        <v>1.0356422700675785</v>
      </c>
      <c r="D760" s="154">
        <v>0.9951863009345187</v>
      </c>
      <c r="E760" s="171">
        <f t="shared" si="32"/>
        <v>-0.04045596913305982</v>
      </c>
      <c r="F760" s="149"/>
      <c r="G760" s="31"/>
    </row>
    <row r="761" spans="1:7" ht="12.75" customHeight="1">
      <c r="A761" s="18">
        <v>7</v>
      </c>
      <c r="B761" s="211" t="s">
        <v>227</v>
      </c>
      <c r="C761" s="154">
        <v>0.948034333855033</v>
      </c>
      <c r="D761" s="154">
        <v>0.9431491867710218</v>
      </c>
      <c r="E761" s="171">
        <f t="shared" si="32"/>
        <v>-0.004885147084011221</v>
      </c>
      <c r="F761" s="149"/>
      <c r="G761" s="31"/>
    </row>
    <row r="762" spans="1:7" ht="12.75" customHeight="1">
      <c r="A762" s="18">
        <v>8</v>
      </c>
      <c r="B762" s="211" t="s">
        <v>228</v>
      </c>
      <c r="C762" s="154">
        <v>1.0589355931644504</v>
      </c>
      <c r="D762" s="154">
        <v>1.0218009309427465</v>
      </c>
      <c r="E762" s="171">
        <f t="shared" si="32"/>
        <v>-0.03713466222170392</v>
      </c>
      <c r="F762" s="149"/>
      <c r="G762" s="31"/>
    </row>
    <row r="763" spans="1:7" ht="12.75" customHeight="1">
      <c r="A763" s="18">
        <v>9</v>
      </c>
      <c r="B763" s="211" t="s">
        <v>229</v>
      </c>
      <c r="C763" s="154">
        <v>1.0830101113154733</v>
      </c>
      <c r="D763" s="154">
        <v>0.9683439671788606</v>
      </c>
      <c r="E763" s="171">
        <f t="shared" si="32"/>
        <v>-0.11466614413661269</v>
      </c>
      <c r="F763" s="149"/>
      <c r="G763" s="31"/>
    </row>
    <row r="764" spans="1:7" ht="12.75" customHeight="1">
      <c r="A764" s="18">
        <v>10</v>
      </c>
      <c r="B764" s="211" t="s">
        <v>230</v>
      </c>
      <c r="C764" s="154">
        <v>0.8917076789045543</v>
      </c>
      <c r="D764" s="154">
        <v>0.9162101565461039</v>
      </c>
      <c r="E764" s="171">
        <f t="shared" si="32"/>
        <v>0.02450247764154967</v>
      </c>
      <c r="F764" s="149"/>
      <c r="G764" s="31"/>
    </row>
    <row r="765" spans="1:7" ht="12.75" customHeight="1">
      <c r="A765" s="18">
        <v>11</v>
      </c>
      <c r="B765" s="211" t="s">
        <v>231</v>
      </c>
      <c r="C765" s="154">
        <v>1.0127649934508525</v>
      </c>
      <c r="D765" s="154">
        <v>0.8870349455897404</v>
      </c>
      <c r="E765" s="171">
        <f t="shared" si="32"/>
        <v>-0.12573004786111208</v>
      </c>
      <c r="F765" s="149"/>
      <c r="G765" s="31"/>
    </row>
    <row r="766" spans="1:7" ht="12.75" customHeight="1">
      <c r="A766" s="18">
        <v>12</v>
      </c>
      <c r="B766" s="211" t="s">
        <v>232</v>
      </c>
      <c r="C766" s="154">
        <v>0.8309036571308436</v>
      </c>
      <c r="D766" s="154">
        <v>0.9378402546633905</v>
      </c>
      <c r="E766" s="171">
        <f t="shared" si="32"/>
        <v>0.10693659753254692</v>
      </c>
      <c r="F766" s="149"/>
      <c r="G766" s="31"/>
    </row>
    <row r="767" spans="1:7" ht="12.75" customHeight="1">
      <c r="A767" s="18">
        <v>13</v>
      </c>
      <c r="B767" s="211" t="s">
        <v>233</v>
      </c>
      <c r="C767" s="154">
        <v>0.9727198005853197</v>
      </c>
      <c r="D767" s="154">
        <v>0.9132679571848145</v>
      </c>
      <c r="E767" s="171">
        <f t="shared" si="32"/>
        <v>-0.059451843400505244</v>
      </c>
      <c r="F767" s="149"/>
      <c r="G767" s="31"/>
    </row>
    <row r="768" spans="1:7" ht="12.75" customHeight="1">
      <c r="A768" s="18">
        <v>14</v>
      </c>
      <c r="B768" s="211" t="s">
        <v>234</v>
      </c>
      <c r="C768" s="154">
        <v>0.7806595752392836</v>
      </c>
      <c r="D768" s="154">
        <v>0.9268379465838257</v>
      </c>
      <c r="E768" s="171">
        <f t="shared" si="32"/>
        <v>0.14617837134454204</v>
      </c>
      <c r="F768" s="149"/>
      <c r="G768" s="31"/>
    </row>
    <row r="769" spans="1:7" ht="12.75" customHeight="1">
      <c r="A769" s="18">
        <v>15</v>
      </c>
      <c r="B769" s="211" t="s">
        <v>235</v>
      </c>
      <c r="C769" s="154">
        <v>0.8074756764429214</v>
      </c>
      <c r="D769" s="154">
        <v>0.9315901688419238</v>
      </c>
      <c r="E769" s="171">
        <f t="shared" si="32"/>
        <v>0.12411449239900241</v>
      </c>
      <c r="F769" s="149"/>
      <c r="G769" s="31"/>
    </row>
    <row r="770" spans="1:7" ht="12.75" customHeight="1">
      <c r="A770" s="18">
        <v>16</v>
      </c>
      <c r="B770" s="211" t="s">
        <v>236</v>
      </c>
      <c r="C770" s="154">
        <v>0.9325512502885515</v>
      </c>
      <c r="D770" s="154">
        <v>0.9343469975870129</v>
      </c>
      <c r="E770" s="171">
        <f t="shared" si="32"/>
        <v>0.0017957472984614364</v>
      </c>
      <c r="F770" s="149"/>
      <c r="G770" s="31"/>
    </row>
    <row r="771" spans="1:7" ht="12.75" customHeight="1">
      <c r="A771" s="18">
        <v>17</v>
      </c>
      <c r="B771" s="211" t="s">
        <v>237</v>
      </c>
      <c r="C771" s="154">
        <v>0.9845078268999169</v>
      </c>
      <c r="D771" s="154">
        <v>0.9090411927223069</v>
      </c>
      <c r="E771" s="171">
        <f t="shared" si="32"/>
        <v>-0.07546663417761001</v>
      </c>
      <c r="F771" s="149"/>
      <c r="G771" s="31"/>
    </row>
    <row r="772" spans="1:7" ht="12.75" customHeight="1">
      <c r="A772" s="18">
        <v>18</v>
      </c>
      <c r="B772" s="211" t="s">
        <v>238</v>
      </c>
      <c r="C772" s="154">
        <v>0.9613441867353117</v>
      </c>
      <c r="D772" s="154">
        <v>0.9483123402307763</v>
      </c>
      <c r="E772" s="171">
        <f t="shared" si="32"/>
        <v>-0.013031846504535483</v>
      </c>
      <c r="F772" s="149"/>
      <c r="G772" s="31" t="s">
        <v>12</v>
      </c>
    </row>
    <row r="773" spans="1:7" ht="12.75" customHeight="1">
      <c r="A773" s="18">
        <v>19</v>
      </c>
      <c r="B773" s="211" t="s">
        <v>239</v>
      </c>
      <c r="C773" s="154">
        <v>0.9233087003046898</v>
      </c>
      <c r="D773" s="154">
        <v>0.954633237666048</v>
      </c>
      <c r="E773" s="171">
        <f t="shared" si="32"/>
        <v>0.03132453736135821</v>
      </c>
      <c r="F773" s="149"/>
      <c r="G773" s="31"/>
    </row>
    <row r="774" spans="1:7" ht="12.75" customHeight="1">
      <c r="A774" s="18">
        <v>20</v>
      </c>
      <c r="B774" s="211" t="s">
        <v>240</v>
      </c>
      <c r="C774" s="154">
        <v>0.9224201393896162</v>
      </c>
      <c r="D774" s="154">
        <v>0.9695292309322187</v>
      </c>
      <c r="E774" s="171">
        <f t="shared" si="32"/>
        <v>0.047109091542602455</v>
      </c>
      <c r="F774" s="149"/>
      <c r="G774" s="31"/>
    </row>
    <row r="775" spans="1:7" ht="12.75" customHeight="1">
      <c r="A775" s="18">
        <v>21</v>
      </c>
      <c r="B775" s="211" t="s">
        <v>241</v>
      </c>
      <c r="C775" s="154">
        <v>1.2131499907181669</v>
      </c>
      <c r="D775" s="154">
        <v>0.9675270227356277</v>
      </c>
      <c r="E775" s="171">
        <f t="shared" si="32"/>
        <v>-0.24562296798253913</v>
      </c>
      <c r="F775" s="149"/>
      <c r="G775" s="31"/>
    </row>
    <row r="776" spans="1:7" ht="12.75" customHeight="1">
      <c r="A776" s="18">
        <v>22</v>
      </c>
      <c r="B776" s="211" t="s">
        <v>242</v>
      </c>
      <c r="C776" s="154">
        <v>0.8948803535329791</v>
      </c>
      <c r="D776" s="154">
        <v>0.8793422899413993</v>
      </c>
      <c r="E776" s="171">
        <f t="shared" si="32"/>
        <v>-0.015538063591579832</v>
      </c>
      <c r="F776" s="149"/>
      <c r="G776" s="31"/>
    </row>
    <row r="777" spans="1:7" ht="12.75" customHeight="1">
      <c r="A777" s="18">
        <v>23</v>
      </c>
      <c r="B777" s="211" t="s">
        <v>243</v>
      </c>
      <c r="C777" s="154">
        <v>1.0118516037446967</v>
      </c>
      <c r="D777" s="154">
        <v>0.9378618476369578</v>
      </c>
      <c r="E777" s="171">
        <f t="shared" si="32"/>
        <v>-0.07398975610773895</v>
      </c>
      <c r="F777" s="149"/>
      <c r="G777" s="31"/>
    </row>
    <row r="778" spans="1:7" ht="12.75" customHeight="1">
      <c r="A778" s="18">
        <v>24</v>
      </c>
      <c r="B778" s="211" t="s">
        <v>244</v>
      </c>
      <c r="C778" s="154">
        <v>0.5527834153376534</v>
      </c>
      <c r="D778" s="154">
        <v>0.9635927876704924</v>
      </c>
      <c r="E778" s="171">
        <f t="shared" si="32"/>
        <v>0.410809372332839</v>
      </c>
      <c r="F778" s="149"/>
      <c r="G778" s="31"/>
    </row>
    <row r="779" spans="1:7" ht="12.75" customHeight="1">
      <c r="A779" s="18">
        <v>25</v>
      </c>
      <c r="B779" s="211" t="s">
        <v>245</v>
      </c>
      <c r="C779" s="154">
        <v>0.9811237140334134</v>
      </c>
      <c r="D779" s="154">
        <v>0.9623472795736981</v>
      </c>
      <c r="E779" s="171">
        <f t="shared" si="32"/>
        <v>-0.01877643445971522</v>
      </c>
      <c r="F779" s="149"/>
      <c r="G779" s="31"/>
    </row>
    <row r="780" spans="1:7" ht="12.75" customHeight="1">
      <c r="A780" s="18">
        <v>26</v>
      </c>
      <c r="B780" s="211" t="s">
        <v>246</v>
      </c>
      <c r="C780" s="154">
        <v>0.890579098511443</v>
      </c>
      <c r="D780" s="154">
        <v>0.943121155625989</v>
      </c>
      <c r="E780" s="171">
        <f t="shared" si="32"/>
        <v>0.05254205711454596</v>
      </c>
      <c r="F780" s="149"/>
      <c r="G780" s="31"/>
    </row>
    <row r="781" spans="1:7" ht="12.75" customHeight="1">
      <c r="A781" s="18">
        <v>27</v>
      </c>
      <c r="B781" s="211" t="s">
        <v>247</v>
      </c>
      <c r="C781" s="154">
        <v>0.8671940208918985</v>
      </c>
      <c r="D781" s="154">
        <v>0.9428025437908852</v>
      </c>
      <c r="E781" s="171">
        <f t="shared" si="32"/>
        <v>0.07560852289898679</v>
      </c>
      <c r="F781" s="149"/>
      <c r="G781" s="31"/>
    </row>
    <row r="782" spans="1:7" ht="12.75" customHeight="1">
      <c r="A782" s="18">
        <v>28</v>
      </c>
      <c r="B782" s="211" t="s">
        <v>248</v>
      </c>
      <c r="C782" s="154">
        <v>0.8832304131613752</v>
      </c>
      <c r="D782" s="154">
        <v>0.9607285938025687</v>
      </c>
      <c r="E782" s="171">
        <f t="shared" si="32"/>
        <v>0.07749818064119351</v>
      </c>
      <c r="F782" s="149"/>
      <c r="G782" s="31"/>
    </row>
    <row r="783" spans="1:7" ht="12.75" customHeight="1">
      <c r="A783" s="18">
        <v>29</v>
      </c>
      <c r="B783" s="211" t="s">
        <v>249</v>
      </c>
      <c r="C783" s="154">
        <v>0.8222739900582763</v>
      </c>
      <c r="D783" s="154">
        <v>0.9476877825702419</v>
      </c>
      <c r="E783" s="171">
        <f t="shared" si="32"/>
        <v>0.1254137925119656</v>
      </c>
      <c r="F783" s="149"/>
      <c r="G783" s="31"/>
    </row>
    <row r="784" spans="1:7" ht="12.75" customHeight="1">
      <c r="A784" s="18">
        <v>30</v>
      </c>
      <c r="B784" s="211" t="s">
        <v>250</v>
      </c>
      <c r="C784" s="154">
        <v>1.0044928142783849</v>
      </c>
      <c r="D784" s="154">
        <v>0.9682891155957527</v>
      </c>
      <c r="E784" s="171">
        <f t="shared" si="32"/>
        <v>-0.03620369868263218</v>
      </c>
      <c r="F784" s="149"/>
      <c r="G784" s="31" t="s">
        <v>12</v>
      </c>
    </row>
    <row r="785" spans="1:7" ht="12.75" customHeight="1">
      <c r="A785" s="18">
        <v>31</v>
      </c>
      <c r="B785" s="211" t="s">
        <v>251</v>
      </c>
      <c r="C785" s="154">
        <v>0.7961315582861994</v>
      </c>
      <c r="D785" s="154">
        <v>0.9603523623485969</v>
      </c>
      <c r="E785" s="171">
        <f t="shared" si="32"/>
        <v>0.16422080406239747</v>
      </c>
      <c r="F785" s="149"/>
      <c r="G785" s="31" t="s">
        <v>12</v>
      </c>
    </row>
    <row r="786" spans="1:8" ht="12.75" customHeight="1">
      <c r="A786" s="18">
        <v>32</v>
      </c>
      <c r="B786" s="211" t="s">
        <v>252</v>
      </c>
      <c r="C786" s="154">
        <v>0.9507573571889496</v>
      </c>
      <c r="D786" s="154">
        <v>1.0376159624936703</v>
      </c>
      <c r="E786" s="171">
        <f t="shared" si="32"/>
        <v>0.08685860530472067</v>
      </c>
      <c r="F786" s="149"/>
      <c r="G786" s="31"/>
      <c r="H786" s="10" t="s">
        <v>12</v>
      </c>
    </row>
    <row r="787" spans="1:7" ht="12.75" customHeight="1">
      <c r="A787" s="18">
        <v>33</v>
      </c>
      <c r="B787" s="211" t="s">
        <v>253</v>
      </c>
      <c r="C787" s="154">
        <v>0.9078995693282281</v>
      </c>
      <c r="D787" s="154">
        <v>0.9730600504315464</v>
      </c>
      <c r="E787" s="171">
        <f t="shared" si="32"/>
        <v>0.06516048110331829</v>
      </c>
      <c r="F787" s="149"/>
      <c r="G787" s="31"/>
    </row>
    <row r="788" spans="1:7" ht="12.75" customHeight="1">
      <c r="A788" s="18">
        <v>34</v>
      </c>
      <c r="B788" s="211" t="s">
        <v>254</v>
      </c>
      <c r="C788" s="154">
        <v>0.8417500408747153</v>
      </c>
      <c r="D788" s="154">
        <v>0.9261684532401007</v>
      </c>
      <c r="E788" s="171">
        <f t="shared" si="32"/>
        <v>0.08441841236538539</v>
      </c>
      <c r="F788" s="149"/>
      <c r="G788" s="31"/>
    </row>
    <row r="789" spans="1:7" ht="12.75" customHeight="1">
      <c r="A789" s="34"/>
      <c r="B789" s="1" t="s">
        <v>27</v>
      </c>
      <c r="C789" s="153">
        <v>0.908142129358355</v>
      </c>
      <c r="D789" s="153">
        <v>0.9501871653925581</v>
      </c>
      <c r="E789" s="170">
        <f t="shared" si="32"/>
        <v>0.042045036034203065</v>
      </c>
      <c r="F789" s="42"/>
      <c r="G789" s="31"/>
    </row>
    <row r="790" spans="1:7" ht="14.25" customHeight="1">
      <c r="A790" s="72"/>
      <c r="B790" s="73"/>
      <c r="C790" s="74"/>
      <c r="D790" s="74"/>
      <c r="E790" s="75"/>
      <c r="F790" s="76"/>
      <c r="G790" s="77" t="s">
        <v>12</v>
      </c>
    </row>
    <row r="791" spans="1:8" ht="14.25">
      <c r="A791" s="47" t="s">
        <v>189</v>
      </c>
      <c r="B791" s="48"/>
      <c r="C791" s="48"/>
      <c r="D791" s="48"/>
      <c r="E791" s="48"/>
      <c r="F791" s="48"/>
      <c r="G791" s="48"/>
      <c r="H791" s="48"/>
    </row>
    <row r="792" spans="2:8" ht="11.25" customHeight="1">
      <c r="B792" s="48"/>
      <c r="C792" s="48"/>
      <c r="D792" s="48"/>
      <c r="E792" s="48"/>
      <c r="F792" s="48"/>
      <c r="G792" s="48"/>
      <c r="H792" s="48"/>
    </row>
    <row r="793" spans="2:8" ht="14.25" customHeight="1">
      <c r="B793" s="48"/>
      <c r="C793" s="48"/>
      <c r="D793" s="48"/>
      <c r="F793" s="59" t="s">
        <v>64</v>
      </c>
      <c r="G793" s="48"/>
      <c r="H793" s="48"/>
    </row>
    <row r="794" spans="1:6" ht="59.25" customHeight="1">
      <c r="A794" s="88" t="s">
        <v>30</v>
      </c>
      <c r="B794" s="88" t="s">
        <v>31</v>
      </c>
      <c r="C794" s="129" t="s">
        <v>190</v>
      </c>
      <c r="D794" s="129" t="s">
        <v>65</v>
      </c>
      <c r="E794" s="129" t="s">
        <v>66</v>
      </c>
      <c r="F794" s="88" t="s">
        <v>67</v>
      </c>
    </row>
    <row r="795" spans="1:6" ht="15" customHeight="1">
      <c r="A795" s="49">
        <v>1</v>
      </c>
      <c r="B795" s="49">
        <v>2</v>
      </c>
      <c r="C795" s="50">
        <v>3</v>
      </c>
      <c r="D795" s="50">
        <v>4</v>
      </c>
      <c r="E795" s="50">
        <v>5</v>
      </c>
      <c r="F795" s="49">
        <v>6</v>
      </c>
    </row>
    <row r="796" spans="1:7" ht="12.75" customHeight="1">
      <c r="A796" s="18">
        <v>1</v>
      </c>
      <c r="B796" s="211" t="s">
        <v>221</v>
      </c>
      <c r="C796" s="229">
        <v>21527639</v>
      </c>
      <c r="D796" s="167">
        <v>2567.87935</v>
      </c>
      <c r="E796" s="151">
        <v>2167.5121379519996</v>
      </c>
      <c r="F796" s="154">
        <f aca="true" t="shared" si="33" ref="F796:F830">E796/D796</f>
        <v>0.844086439634323</v>
      </c>
      <c r="G796" s="31"/>
    </row>
    <row r="797" spans="1:7" ht="12.75" customHeight="1">
      <c r="A797" s="18">
        <v>2</v>
      </c>
      <c r="B797" s="211" t="s">
        <v>222</v>
      </c>
      <c r="C797" s="229">
        <v>30141096</v>
      </c>
      <c r="D797" s="167">
        <v>3600.1284</v>
      </c>
      <c r="E797" s="151">
        <v>2692.6597281599998</v>
      </c>
      <c r="F797" s="154">
        <f t="shared" si="33"/>
        <v>0.7479343592745191</v>
      </c>
      <c r="G797" s="31"/>
    </row>
    <row r="798" spans="1:7" ht="12.75" customHeight="1">
      <c r="A798" s="18">
        <v>3</v>
      </c>
      <c r="B798" s="211" t="s">
        <v>223</v>
      </c>
      <c r="C798" s="229">
        <v>33936651</v>
      </c>
      <c r="D798" s="167">
        <v>4028.8428000000004</v>
      </c>
      <c r="E798" s="151">
        <v>3963.2219999999998</v>
      </c>
      <c r="F798" s="154">
        <f t="shared" si="33"/>
        <v>0.9837122461069961</v>
      </c>
      <c r="G798" s="31"/>
    </row>
    <row r="799" spans="1:7" ht="12.75" customHeight="1">
      <c r="A799" s="18">
        <v>4</v>
      </c>
      <c r="B799" s="211" t="s">
        <v>224</v>
      </c>
      <c r="C799" s="229">
        <v>34422330</v>
      </c>
      <c r="D799" s="167">
        <v>4077.3557499999997</v>
      </c>
      <c r="E799" s="151">
        <v>3990.4928157599998</v>
      </c>
      <c r="F799" s="154">
        <f t="shared" si="33"/>
        <v>0.978696258171733</v>
      </c>
      <c r="G799" s="31"/>
    </row>
    <row r="800" spans="1:7" ht="12.75" customHeight="1">
      <c r="A800" s="18">
        <v>5</v>
      </c>
      <c r="B800" s="211" t="s">
        <v>225</v>
      </c>
      <c r="C800" s="229">
        <v>27714020</v>
      </c>
      <c r="D800" s="167">
        <v>3301.656</v>
      </c>
      <c r="E800" s="151">
        <v>3340.6185</v>
      </c>
      <c r="F800" s="154">
        <f t="shared" si="33"/>
        <v>1.0118008962775045</v>
      </c>
      <c r="G800" s="31"/>
    </row>
    <row r="801" spans="1:7" ht="12.75" customHeight="1">
      <c r="A801" s="18">
        <v>6</v>
      </c>
      <c r="B801" s="211" t="s">
        <v>226</v>
      </c>
      <c r="C801" s="229">
        <v>12523309</v>
      </c>
      <c r="D801" s="167">
        <v>1511.0151</v>
      </c>
      <c r="E801" s="151">
        <v>1695.3159999999998</v>
      </c>
      <c r="F801" s="154">
        <f t="shared" si="33"/>
        <v>1.1219715805619677</v>
      </c>
      <c r="G801" s="31"/>
    </row>
    <row r="802" spans="1:7" ht="12.75" customHeight="1">
      <c r="A802" s="18">
        <v>7</v>
      </c>
      <c r="B802" s="211" t="s">
        <v>227</v>
      </c>
      <c r="C802" s="229">
        <v>13799916</v>
      </c>
      <c r="D802" s="167">
        <v>1644.1542</v>
      </c>
      <c r="E802" s="151">
        <v>1754.8125</v>
      </c>
      <c r="F802" s="154">
        <f t="shared" si="33"/>
        <v>1.067304088631103</v>
      </c>
      <c r="G802" s="31"/>
    </row>
    <row r="803" spans="1:7" ht="12.75" customHeight="1">
      <c r="A803" s="18">
        <v>8</v>
      </c>
      <c r="B803" s="211" t="s">
        <v>228</v>
      </c>
      <c r="C803" s="229">
        <v>21102765</v>
      </c>
      <c r="D803" s="167">
        <v>2520.892</v>
      </c>
      <c r="E803" s="151">
        <v>2569.126</v>
      </c>
      <c r="F803" s="154">
        <f t="shared" si="33"/>
        <v>1.0191337034668682</v>
      </c>
      <c r="G803" s="31"/>
    </row>
    <row r="804" spans="1:7" ht="12.75" customHeight="1">
      <c r="A804" s="18">
        <v>9</v>
      </c>
      <c r="B804" s="211" t="s">
        <v>229</v>
      </c>
      <c r="C804" s="229">
        <v>17978244</v>
      </c>
      <c r="D804" s="167">
        <v>2161.6184</v>
      </c>
      <c r="E804" s="151">
        <v>2496.19562</v>
      </c>
      <c r="F804" s="154">
        <f t="shared" si="33"/>
        <v>1.1547808900960503</v>
      </c>
      <c r="G804" s="31"/>
    </row>
    <row r="805" spans="1:7" ht="12.75" customHeight="1">
      <c r="A805" s="18">
        <v>10</v>
      </c>
      <c r="B805" s="211" t="s">
        <v>230</v>
      </c>
      <c r="C805" s="229">
        <v>23372395</v>
      </c>
      <c r="D805" s="167">
        <v>2837.2019999999998</v>
      </c>
      <c r="E805" s="151">
        <v>2807.0445</v>
      </c>
      <c r="F805" s="154">
        <f t="shared" si="33"/>
        <v>0.98937068985571</v>
      </c>
      <c r="G805" s="31"/>
    </row>
    <row r="806" spans="1:7" ht="12.75" customHeight="1">
      <c r="A806" s="18">
        <v>11</v>
      </c>
      <c r="B806" s="211" t="s">
        <v>231</v>
      </c>
      <c r="C806" s="229">
        <v>16286103</v>
      </c>
      <c r="D806" s="167">
        <v>1942.6878000000002</v>
      </c>
      <c r="E806" s="151">
        <v>2101.1809999999996</v>
      </c>
      <c r="F806" s="154">
        <f t="shared" si="33"/>
        <v>1.0815844934013583</v>
      </c>
      <c r="G806" s="31"/>
    </row>
    <row r="807" spans="1:7" ht="12.75" customHeight="1">
      <c r="A807" s="18">
        <v>12</v>
      </c>
      <c r="B807" s="211" t="s">
        <v>232</v>
      </c>
      <c r="C807" s="229">
        <v>42607692</v>
      </c>
      <c r="D807" s="167">
        <v>5116.4668</v>
      </c>
      <c r="E807" s="151">
        <v>4614.196</v>
      </c>
      <c r="F807" s="154">
        <f t="shared" si="33"/>
        <v>0.9018324911245392</v>
      </c>
      <c r="G807" s="31"/>
    </row>
    <row r="808" spans="1:7" ht="12.75" customHeight="1">
      <c r="A808" s="18">
        <v>13</v>
      </c>
      <c r="B808" s="211" t="s">
        <v>233</v>
      </c>
      <c r="C808" s="229">
        <v>22218396</v>
      </c>
      <c r="D808" s="167">
        <v>2666.8934499999996</v>
      </c>
      <c r="E808" s="151">
        <v>2877.2631</v>
      </c>
      <c r="F808" s="154">
        <f t="shared" si="33"/>
        <v>1.0788819103365381</v>
      </c>
      <c r="G808" s="31"/>
    </row>
    <row r="809" spans="1:7" ht="12.75" customHeight="1">
      <c r="A809" s="18">
        <v>14</v>
      </c>
      <c r="B809" s="211" t="s">
        <v>234</v>
      </c>
      <c r="C809" s="229">
        <v>15546480</v>
      </c>
      <c r="D809" s="167">
        <v>1855.896</v>
      </c>
      <c r="E809" s="151">
        <v>1518.402</v>
      </c>
      <c r="F809" s="154">
        <f t="shared" si="33"/>
        <v>0.8181503704948985</v>
      </c>
      <c r="G809" s="31"/>
    </row>
    <row r="810" spans="1:7" ht="12.75" customHeight="1">
      <c r="A810" s="18">
        <v>15</v>
      </c>
      <c r="B810" s="211" t="s">
        <v>235</v>
      </c>
      <c r="C810" s="229">
        <v>6893370</v>
      </c>
      <c r="D810" s="167">
        <v>832.6494</v>
      </c>
      <c r="E810" s="151">
        <v>697.45105946</v>
      </c>
      <c r="F810" s="154">
        <f t="shared" si="33"/>
        <v>0.8376287300032883</v>
      </c>
      <c r="G810" s="31"/>
    </row>
    <row r="811" spans="1:7" ht="12.75" customHeight="1">
      <c r="A811" s="18">
        <v>16</v>
      </c>
      <c r="B811" s="211" t="s">
        <v>236</v>
      </c>
      <c r="C811" s="229">
        <v>22762558</v>
      </c>
      <c r="D811" s="167">
        <v>2723.4221</v>
      </c>
      <c r="E811" s="151">
        <v>2793.5211500000005</v>
      </c>
      <c r="F811" s="154">
        <f t="shared" si="33"/>
        <v>1.0257393262689616</v>
      </c>
      <c r="G811" s="31"/>
    </row>
    <row r="812" spans="1:7" ht="12.75" customHeight="1">
      <c r="A812" s="18">
        <v>17</v>
      </c>
      <c r="B812" s="211" t="s">
        <v>237</v>
      </c>
      <c r="C812" s="229">
        <v>15308370</v>
      </c>
      <c r="D812" s="167">
        <v>1808.38375</v>
      </c>
      <c r="E812" s="151">
        <v>2061.886</v>
      </c>
      <c r="F812" s="154">
        <f t="shared" si="33"/>
        <v>1.1401816677461296</v>
      </c>
      <c r="G812" s="31"/>
    </row>
    <row r="813" spans="1:7" ht="12.75" customHeight="1">
      <c r="A813" s="18">
        <v>18</v>
      </c>
      <c r="B813" s="211" t="s">
        <v>238</v>
      </c>
      <c r="C813" s="229">
        <v>27054960</v>
      </c>
      <c r="D813" s="167">
        <v>3267.276</v>
      </c>
      <c r="E813" s="151">
        <v>3166.245</v>
      </c>
      <c r="F813" s="154">
        <f t="shared" si="33"/>
        <v>0.9690779107733782</v>
      </c>
      <c r="G813" s="31"/>
    </row>
    <row r="814" spans="1:7" ht="12.75" customHeight="1">
      <c r="A814" s="18">
        <v>19</v>
      </c>
      <c r="B814" s="211" t="s">
        <v>239</v>
      </c>
      <c r="C814" s="229">
        <v>15117467</v>
      </c>
      <c r="D814" s="167">
        <v>1813.054</v>
      </c>
      <c r="E814" s="151">
        <v>1678.8745999999999</v>
      </c>
      <c r="F814" s="154">
        <f t="shared" si="33"/>
        <v>0.9259926069493792</v>
      </c>
      <c r="G814" s="31"/>
    </row>
    <row r="815" spans="1:7" ht="12.75" customHeight="1">
      <c r="A815" s="18">
        <v>20</v>
      </c>
      <c r="B815" s="211" t="s">
        <v>240</v>
      </c>
      <c r="C815" s="229">
        <v>31557915</v>
      </c>
      <c r="D815" s="167">
        <v>3770.82175</v>
      </c>
      <c r="E815" s="151">
        <v>3354.9080000000004</v>
      </c>
      <c r="F815" s="154">
        <f t="shared" si="33"/>
        <v>0.8897020921235538</v>
      </c>
      <c r="G815" s="31"/>
    </row>
    <row r="816" spans="1:7" ht="12.75" customHeight="1">
      <c r="A816" s="18">
        <v>21</v>
      </c>
      <c r="B816" s="211" t="s">
        <v>241</v>
      </c>
      <c r="C816" s="229">
        <v>11178480</v>
      </c>
      <c r="D816" s="167">
        <v>1332.50875</v>
      </c>
      <c r="E816" s="151">
        <v>1473.6599999999999</v>
      </c>
      <c r="F816" s="154">
        <f t="shared" si="33"/>
        <v>1.1059289479337377</v>
      </c>
      <c r="G816" s="31"/>
    </row>
    <row r="817" spans="1:7" ht="12.75" customHeight="1">
      <c r="A817" s="18">
        <v>22</v>
      </c>
      <c r="B817" s="211" t="s">
        <v>242</v>
      </c>
      <c r="C817" s="229">
        <v>15069610</v>
      </c>
      <c r="D817" s="167">
        <v>1770.161</v>
      </c>
      <c r="E817" s="151">
        <v>1789.29</v>
      </c>
      <c r="F817" s="154">
        <f t="shared" si="33"/>
        <v>1.0108063616812255</v>
      </c>
      <c r="G817" s="31"/>
    </row>
    <row r="818" spans="1:7" ht="12.75" customHeight="1">
      <c r="A818" s="18">
        <v>23</v>
      </c>
      <c r="B818" s="211" t="s">
        <v>243</v>
      </c>
      <c r="C818" s="229">
        <v>36986885</v>
      </c>
      <c r="D818" s="167">
        <v>4369.073</v>
      </c>
      <c r="E818" s="151">
        <v>4587.315</v>
      </c>
      <c r="F818" s="154">
        <f t="shared" si="33"/>
        <v>1.0499515572296456</v>
      </c>
      <c r="G818" s="31"/>
    </row>
    <row r="819" spans="1:7" ht="12.75" customHeight="1">
      <c r="A819" s="18">
        <v>24</v>
      </c>
      <c r="B819" s="211" t="s">
        <v>244</v>
      </c>
      <c r="C819" s="229">
        <v>24508944</v>
      </c>
      <c r="D819" s="167">
        <v>2871.8815999999997</v>
      </c>
      <c r="E819" s="151">
        <v>1655.257561</v>
      </c>
      <c r="F819" s="154">
        <f t="shared" si="33"/>
        <v>0.5763669229957112</v>
      </c>
      <c r="G819" s="31"/>
    </row>
    <row r="820" spans="1:7" ht="12.75" customHeight="1">
      <c r="A820" s="18">
        <v>25</v>
      </c>
      <c r="B820" s="211" t="s">
        <v>245</v>
      </c>
      <c r="C820" s="229">
        <v>47301740</v>
      </c>
      <c r="D820" s="167">
        <v>5616.51175</v>
      </c>
      <c r="E820" s="151">
        <v>5460.080033555056</v>
      </c>
      <c r="F820" s="154">
        <f t="shared" si="33"/>
        <v>0.9721478876199371</v>
      </c>
      <c r="G820" s="31"/>
    </row>
    <row r="821" spans="1:7" ht="12.75" customHeight="1">
      <c r="A821" s="18">
        <v>26</v>
      </c>
      <c r="B821" s="211" t="s">
        <v>246</v>
      </c>
      <c r="C821" s="229">
        <v>64634112</v>
      </c>
      <c r="D821" s="167">
        <v>7668.4239</v>
      </c>
      <c r="E821" s="151">
        <v>6357.63</v>
      </c>
      <c r="F821" s="154">
        <f t="shared" si="33"/>
        <v>0.8290660614106115</v>
      </c>
      <c r="G821" s="31"/>
    </row>
    <row r="822" spans="1:7" ht="12.75" customHeight="1">
      <c r="A822" s="18">
        <v>27</v>
      </c>
      <c r="B822" s="211" t="s">
        <v>247</v>
      </c>
      <c r="C822" s="229">
        <v>52817994</v>
      </c>
      <c r="D822" s="167">
        <v>6233.49675</v>
      </c>
      <c r="E822" s="151">
        <v>5280.5199999999995</v>
      </c>
      <c r="F822" s="154">
        <f t="shared" si="33"/>
        <v>0.8471200374011584</v>
      </c>
      <c r="G822" s="31"/>
    </row>
    <row r="823" spans="1:7" ht="12.75" customHeight="1">
      <c r="A823" s="18">
        <v>28</v>
      </c>
      <c r="B823" s="211" t="s">
        <v>248</v>
      </c>
      <c r="C823" s="229">
        <v>57592024</v>
      </c>
      <c r="D823" s="167">
        <v>6763.406</v>
      </c>
      <c r="E823" s="151">
        <v>5970.469999999999</v>
      </c>
      <c r="F823" s="154">
        <f t="shared" si="33"/>
        <v>0.8827608456449308</v>
      </c>
      <c r="G823" s="31"/>
    </row>
    <row r="824" spans="1:7" ht="12.75" customHeight="1">
      <c r="A824" s="18">
        <v>29</v>
      </c>
      <c r="B824" s="211" t="s">
        <v>249</v>
      </c>
      <c r="C824" s="229">
        <v>35254226</v>
      </c>
      <c r="D824" s="167">
        <v>4166.19</v>
      </c>
      <c r="E824" s="151">
        <v>3623.995</v>
      </c>
      <c r="F824" s="154">
        <f t="shared" si="33"/>
        <v>0.8698583117908689</v>
      </c>
      <c r="G824" s="31"/>
    </row>
    <row r="825" spans="1:7" ht="12.75" customHeight="1">
      <c r="A825" s="18">
        <v>30</v>
      </c>
      <c r="B825" s="211" t="s">
        <v>250</v>
      </c>
      <c r="C825" s="229">
        <v>49766791</v>
      </c>
      <c r="D825" s="167">
        <v>5903.6551500000005</v>
      </c>
      <c r="E825" s="151">
        <v>6013.456</v>
      </c>
      <c r="F825" s="154">
        <f t="shared" si="33"/>
        <v>1.0185987912928822</v>
      </c>
      <c r="G825" s="31"/>
    </row>
    <row r="826" spans="1:7" ht="12.75" customHeight="1">
      <c r="A826" s="18">
        <v>31</v>
      </c>
      <c r="B826" s="211" t="s">
        <v>251</v>
      </c>
      <c r="C826" s="229">
        <v>60531247</v>
      </c>
      <c r="D826" s="167">
        <v>7092.9915</v>
      </c>
      <c r="E826" s="151">
        <v>5983.476199999999</v>
      </c>
      <c r="F826" s="154">
        <f t="shared" si="33"/>
        <v>0.8435758311567128</v>
      </c>
      <c r="G826" s="31"/>
    </row>
    <row r="827" spans="1:8" ht="12.75" customHeight="1">
      <c r="A827" s="18">
        <v>32</v>
      </c>
      <c r="B827" s="211" t="s">
        <v>252</v>
      </c>
      <c r="C827" s="229">
        <v>35862426</v>
      </c>
      <c r="D827" s="167">
        <v>4282.206749999999</v>
      </c>
      <c r="E827" s="151">
        <v>3867.974</v>
      </c>
      <c r="F827" s="154">
        <f t="shared" si="33"/>
        <v>0.9032665225704015</v>
      </c>
      <c r="G827" s="31" t="s">
        <v>12</v>
      </c>
      <c r="H827" s="10" t="s">
        <v>12</v>
      </c>
    </row>
    <row r="828" spans="1:7" ht="12.75" customHeight="1">
      <c r="A828" s="18">
        <v>33</v>
      </c>
      <c r="B828" s="211" t="s">
        <v>253</v>
      </c>
      <c r="C828" s="229">
        <v>50522384</v>
      </c>
      <c r="D828" s="167">
        <v>5895.98085</v>
      </c>
      <c r="E828" s="151">
        <v>5496.557</v>
      </c>
      <c r="F828" s="154">
        <f t="shared" si="33"/>
        <v>0.9322548936026479</v>
      </c>
      <c r="G828" s="31"/>
    </row>
    <row r="829" spans="1:7" ht="12.75" customHeight="1">
      <c r="A829" s="18">
        <v>34</v>
      </c>
      <c r="B829" s="211" t="s">
        <v>254</v>
      </c>
      <c r="C829" s="229">
        <v>32884255</v>
      </c>
      <c r="D829" s="167">
        <v>3824.8247499999998</v>
      </c>
      <c r="E829" s="151">
        <v>3503.455</v>
      </c>
      <c r="F829" s="154">
        <f t="shared" si="33"/>
        <v>0.9159779150665661</v>
      </c>
      <c r="G829" s="31"/>
    </row>
    <row r="830" spans="1:7" ht="12.75" customHeight="1">
      <c r="A830" s="34"/>
      <c r="B830" s="1" t="s">
        <v>27</v>
      </c>
      <c r="C830" s="226">
        <v>1015560426</v>
      </c>
      <c r="D830" s="168">
        <v>120506.59215</v>
      </c>
      <c r="E830" s="152">
        <v>113404.06350588705</v>
      </c>
      <c r="F830" s="153">
        <f t="shared" si="33"/>
        <v>0.9410610779261593</v>
      </c>
      <c r="G830" s="31"/>
    </row>
    <row r="831" spans="1:7" ht="6.75" customHeight="1">
      <c r="A831" s="97"/>
      <c r="B831" s="73"/>
      <c r="C831" s="74"/>
      <c r="D831" s="74"/>
      <c r="E831" s="75"/>
      <c r="F831" s="76"/>
      <c r="G831" s="77"/>
    </row>
    <row r="832" spans="1:8" ht="14.25">
      <c r="A832" s="47" t="s">
        <v>191</v>
      </c>
      <c r="B832" s="48"/>
      <c r="C832" s="48"/>
      <c r="D832" s="48"/>
      <c r="E832" s="48"/>
      <c r="F832" s="48"/>
      <c r="G832" s="48"/>
      <c r="H832" s="48"/>
    </row>
    <row r="833" spans="2:8" ht="11.25" customHeight="1">
      <c r="B833" s="48"/>
      <c r="C833" s="48"/>
      <c r="D833" s="48"/>
      <c r="E833" s="48"/>
      <c r="F833" s="48"/>
      <c r="G833" s="48"/>
      <c r="H833" s="48"/>
    </row>
    <row r="834" spans="2:8" ht="14.25" customHeight="1">
      <c r="B834" s="48"/>
      <c r="C834" s="48"/>
      <c r="D834" s="48"/>
      <c r="F834" s="59" t="s">
        <v>124</v>
      </c>
      <c r="G834" s="48"/>
      <c r="H834" s="48"/>
    </row>
    <row r="835" spans="1:6" ht="57.75" customHeight="1">
      <c r="A835" s="88" t="s">
        <v>30</v>
      </c>
      <c r="B835" s="88" t="s">
        <v>31</v>
      </c>
      <c r="C835" s="129" t="s">
        <v>190</v>
      </c>
      <c r="D835" s="129" t="s">
        <v>68</v>
      </c>
      <c r="E835" s="129" t="s">
        <v>69</v>
      </c>
      <c r="F835" s="88" t="s">
        <v>67</v>
      </c>
    </row>
    <row r="836" spans="1:6" ht="15" customHeight="1">
      <c r="A836" s="49">
        <v>1</v>
      </c>
      <c r="B836" s="49">
        <v>2</v>
      </c>
      <c r="C836" s="50">
        <v>3</v>
      </c>
      <c r="D836" s="50">
        <v>4</v>
      </c>
      <c r="E836" s="50">
        <v>5</v>
      </c>
      <c r="F836" s="49">
        <v>6</v>
      </c>
    </row>
    <row r="837" spans="1:12" ht="12.75" customHeight="1">
      <c r="A837" s="18">
        <v>1</v>
      </c>
      <c r="B837" s="211" t="s">
        <v>221</v>
      </c>
      <c r="C837" s="229">
        <v>21527639</v>
      </c>
      <c r="D837" s="164">
        <v>1059.2888252</v>
      </c>
      <c r="E837" s="164">
        <v>946.8695545808</v>
      </c>
      <c r="F837" s="169">
        <f aca="true" t="shared" si="34" ref="F837:F871">E837/D837</f>
        <v>0.8938728815552505</v>
      </c>
      <c r="G837" s="31"/>
      <c r="K837" s="10">
        <f>1216156.47+6093.868+95388.484+6101.719</f>
        <v>1323740.541</v>
      </c>
      <c r="L837" s="10">
        <f>27989.507+43936.938</f>
        <v>71926.445</v>
      </c>
    </row>
    <row r="838" spans="1:7" ht="12.75" customHeight="1">
      <c r="A838" s="18">
        <v>2</v>
      </c>
      <c r="B838" s="211" t="s">
        <v>222</v>
      </c>
      <c r="C838" s="229">
        <v>30141096</v>
      </c>
      <c r="D838" s="164">
        <v>1485.0949728</v>
      </c>
      <c r="E838" s="164">
        <v>1362.7881436744</v>
      </c>
      <c r="F838" s="169">
        <f t="shared" si="34"/>
        <v>0.9176437659774698</v>
      </c>
      <c r="G838" s="31"/>
    </row>
    <row r="839" spans="1:7" ht="12.75" customHeight="1">
      <c r="A839" s="18">
        <v>3</v>
      </c>
      <c r="B839" s="211" t="s">
        <v>223</v>
      </c>
      <c r="C839" s="229">
        <v>33936651</v>
      </c>
      <c r="D839" s="164">
        <v>1662.0065433</v>
      </c>
      <c r="E839" s="164">
        <v>1569.6960545</v>
      </c>
      <c r="F839" s="169">
        <f t="shared" si="34"/>
        <v>0.9444584083184698</v>
      </c>
      <c r="G839" s="31"/>
    </row>
    <row r="840" spans="1:7" ht="12.75" customHeight="1">
      <c r="A840" s="18">
        <v>4</v>
      </c>
      <c r="B840" s="211" t="s">
        <v>224</v>
      </c>
      <c r="C840" s="229">
        <v>34422330</v>
      </c>
      <c r="D840" s="164">
        <v>1682.0425564999998</v>
      </c>
      <c r="E840" s="164">
        <v>1646.231881392</v>
      </c>
      <c r="F840" s="169">
        <f t="shared" si="34"/>
        <v>0.9787100064920387</v>
      </c>
      <c r="G840" s="31"/>
    </row>
    <row r="841" spans="1:7" ht="12.75" customHeight="1">
      <c r="A841" s="18">
        <v>5</v>
      </c>
      <c r="B841" s="211" t="s">
        <v>225</v>
      </c>
      <c r="C841" s="229">
        <v>27714020</v>
      </c>
      <c r="D841" s="164">
        <v>1361.9931660000002</v>
      </c>
      <c r="E841" s="164">
        <v>1357.93110834</v>
      </c>
      <c r="F841" s="169">
        <f t="shared" si="34"/>
        <v>0.9970175638458378</v>
      </c>
      <c r="G841" s="31"/>
    </row>
    <row r="842" spans="1:7" ht="12.75" customHeight="1">
      <c r="A842" s="18">
        <v>6</v>
      </c>
      <c r="B842" s="211" t="s">
        <v>226</v>
      </c>
      <c r="C842" s="229">
        <v>12523309</v>
      </c>
      <c r="D842" s="164">
        <v>623.2731837</v>
      </c>
      <c r="E842" s="164">
        <v>671.9851723</v>
      </c>
      <c r="F842" s="169">
        <f t="shared" si="34"/>
        <v>1.0781551170079644</v>
      </c>
      <c r="G842" s="31"/>
    </row>
    <row r="843" spans="1:7" ht="12.75" customHeight="1">
      <c r="A843" s="18">
        <v>7</v>
      </c>
      <c r="B843" s="211" t="s">
        <v>227</v>
      </c>
      <c r="C843" s="229">
        <v>13799916</v>
      </c>
      <c r="D843" s="164">
        <v>678.2431968</v>
      </c>
      <c r="E843" s="164">
        <v>720.166045953537</v>
      </c>
      <c r="F843" s="169">
        <f t="shared" si="34"/>
        <v>1.0618109394260526</v>
      </c>
      <c r="G843" s="31"/>
    </row>
    <row r="844" spans="1:7" ht="12.75" customHeight="1">
      <c r="A844" s="18">
        <v>8</v>
      </c>
      <c r="B844" s="211" t="s">
        <v>228</v>
      </c>
      <c r="C844" s="229">
        <v>21102765</v>
      </c>
      <c r="D844" s="164">
        <v>1039.8965495</v>
      </c>
      <c r="E844" s="164">
        <v>1022.69186332</v>
      </c>
      <c r="F844" s="169">
        <f t="shared" si="34"/>
        <v>0.9834553867995117</v>
      </c>
      <c r="G844" s="31"/>
    </row>
    <row r="845" spans="1:7" ht="12.75" customHeight="1">
      <c r="A845" s="18">
        <v>9</v>
      </c>
      <c r="B845" s="211" t="s">
        <v>229</v>
      </c>
      <c r="C845" s="229">
        <v>17978244</v>
      </c>
      <c r="D845" s="164">
        <v>891.6570171999999</v>
      </c>
      <c r="E845" s="164">
        <v>920.708996</v>
      </c>
      <c r="F845" s="169">
        <f t="shared" si="34"/>
        <v>1.0325820110643325</v>
      </c>
      <c r="G845" s="31"/>
    </row>
    <row r="846" spans="1:7" ht="12.75" customHeight="1">
      <c r="A846" s="18">
        <v>10</v>
      </c>
      <c r="B846" s="211" t="s">
        <v>230</v>
      </c>
      <c r="C846" s="229">
        <v>23372395</v>
      </c>
      <c r="D846" s="164">
        <v>1170.2645385</v>
      </c>
      <c r="E846" s="164">
        <v>1189.64096432</v>
      </c>
      <c r="F846" s="169">
        <f t="shared" si="34"/>
        <v>1.0165573040817215</v>
      </c>
      <c r="G846" s="31"/>
    </row>
    <row r="847" spans="1:7" ht="12.75" customHeight="1">
      <c r="A847" s="18">
        <v>11</v>
      </c>
      <c r="B847" s="211" t="s">
        <v>231</v>
      </c>
      <c r="C847" s="229">
        <v>16286103</v>
      </c>
      <c r="D847" s="164">
        <v>801.3878288999999</v>
      </c>
      <c r="E847" s="164">
        <v>759.1857688</v>
      </c>
      <c r="F847" s="169">
        <f t="shared" si="34"/>
        <v>0.9473387808273463</v>
      </c>
      <c r="G847" s="31"/>
    </row>
    <row r="848" spans="1:7" ht="12.75" customHeight="1">
      <c r="A848" s="18">
        <v>12</v>
      </c>
      <c r="B848" s="211" t="s">
        <v>232</v>
      </c>
      <c r="C848" s="229">
        <v>42607692</v>
      </c>
      <c r="D848" s="164">
        <v>2110.5336956</v>
      </c>
      <c r="E848" s="164">
        <v>2148.37472918</v>
      </c>
      <c r="F848" s="169">
        <f t="shared" si="34"/>
        <v>1.0179296040896624</v>
      </c>
      <c r="G848" s="31"/>
    </row>
    <row r="849" spans="1:7" ht="12.75" customHeight="1">
      <c r="A849" s="18">
        <v>13</v>
      </c>
      <c r="B849" s="211" t="s">
        <v>233</v>
      </c>
      <c r="C849" s="229">
        <v>22218396</v>
      </c>
      <c r="D849" s="164">
        <v>1100.0918333</v>
      </c>
      <c r="E849" s="164">
        <v>1114.3758768</v>
      </c>
      <c r="F849" s="169">
        <f t="shared" si="34"/>
        <v>1.0129844100897936</v>
      </c>
      <c r="G849" s="31"/>
    </row>
    <row r="850" spans="1:7" ht="12.75" customHeight="1">
      <c r="A850" s="18">
        <v>14</v>
      </c>
      <c r="B850" s="211" t="s">
        <v>234</v>
      </c>
      <c r="C850" s="229">
        <v>15546480</v>
      </c>
      <c r="D850" s="164">
        <v>765.581304</v>
      </c>
      <c r="E850" s="164">
        <v>743.6757686</v>
      </c>
      <c r="F850" s="169">
        <f t="shared" si="34"/>
        <v>0.9713870554498284</v>
      </c>
      <c r="G850" s="31"/>
    </row>
    <row r="851" spans="1:7" ht="12.75" customHeight="1">
      <c r="A851" s="18">
        <v>15</v>
      </c>
      <c r="B851" s="211" t="s">
        <v>235</v>
      </c>
      <c r="C851" s="229">
        <v>6893370</v>
      </c>
      <c r="D851" s="164">
        <v>343.454265</v>
      </c>
      <c r="E851" s="164">
        <v>331.9126014</v>
      </c>
      <c r="F851" s="169">
        <f t="shared" si="34"/>
        <v>0.9663953405848665</v>
      </c>
      <c r="G851" s="31"/>
    </row>
    <row r="852" spans="1:7" ht="12.75" customHeight="1">
      <c r="A852" s="18">
        <v>16</v>
      </c>
      <c r="B852" s="211" t="s">
        <v>236</v>
      </c>
      <c r="C852" s="229">
        <v>22762558</v>
      </c>
      <c r="D852" s="164">
        <v>1123.4318283999999</v>
      </c>
      <c r="E852" s="164">
        <v>1154.6037104000002</v>
      </c>
      <c r="F852" s="169">
        <f t="shared" si="34"/>
        <v>1.0277470169635443</v>
      </c>
      <c r="G852" s="31"/>
    </row>
    <row r="853" spans="1:7" ht="12.75" customHeight="1">
      <c r="A853" s="18">
        <v>17</v>
      </c>
      <c r="B853" s="211" t="s">
        <v>237</v>
      </c>
      <c r="C853" s="229">
        <v>15308370</v>
      </c>
      <c r="D853" s="164">
        <v>746.0298485</v>
      </c>
      <c r="E853" s="164">
        <v>785.361699976</v>
      </c>
      <c r="F853" s="169">
        <f t="shared" si="34"/>
        <v>1.0527215520331825</v>
      </c>
      <c r="G853" s="31"/>
    </row>
    <row r="854" spans="1:7" ht="12.75" customHeight="1">
      <c r="A854" s="18">
        <v>18</v>
      </c>
      <c r="B854" s="211" t="s">
        <v>238</v>
      </c>
      <c r="C854" s="229">
        <v>27054960</v>
      </c>
      <c r="D854" s="164">
        <v>1347.699648</v>
      </c>
      <c r="E854" s="164">
        <v>1288.3639916000002</v>
      </c>
      <c r="F854" s="169">
        <f t="shared" si="34"/>
        <v>0.9559726408713881</v>
      </c>
      <c r="G854" s="31"/>
    </row>
    <row r="855" spans="1:8" ht="12.75" customHeight="1">
      <c r="A855" s="18">
        <v>19</v>
      </c>
      <c r="B855" s="211" t="s">
        <v>239</v>
      </c>
      <c r="C855" s="229">
        <v>15117467</v>
      </c>
      <c r="D855" s="164">
        <v>747.8873801</v>
      </c>
      <c r="E855" s="164">
        <v>716.0315228000001</v>
      </c>
      <c r="F855" s="169">
        <f t="shared" si="34"/>
        <v>0.9574055424016642</v>
      </c>
      <c r="G855" s="31"/>
      <c r="H855" s="10" t="s">
        <v>12</v>
      </c>
    </row>
    <row r="856" spans="1:7" ht="12.75" customHeight="1">
      <c r="A856" s="18">
        <v>20</v>
      </c>
      <c r="B856" s="211" t="s">
        <v>240</v>
      </c>
      <c r="C856" s="229">
        <v>31557915</v>
      </c>
      <c r="D856" s="164">
        <v>1555.504292</v>
      </c>
      <c r="E856" s="164">
        <v>1454.621788389735</v>
      </c>
      <c r="F856" s="169">
        <f t="shared" si="34"/>
        <v>0.935144824653261</v>
      </c>
      <c r="G856" s="31"/>
    </row>
    <row r="857" spans="1:7" ht="12.75" customHeight="1">
      <c r="A857" s="18">
        <v>21</v>
      </c>
      <c r="B857" s="211" t="s">
        <v>241</v>
      </c>
      <c r="C857" s="229">
        <v>11178480</v>
      </c>
      <c r="D857" s="164">
        <v>549.6821315</v>
      </c>
      <c r="E857" s="164">
        <v>484.7622256</v>
      </c>
      <c r="F857" s="169">
        <f t="shared" si="34"/>
        <v>0.8818955498465207</v>
      </c>
      <c r="G857" s="31"/>
    </row>
    <row r="858" spans="1:7" ht="12.75" customHeight="1">
      <c r="A858" s="18">
        <v>22</v>
      </c>
      <c r="B858" s="211" t="s">
        <v>242</v>
      </c>
      <c r="C858" s="229">
        <v>15069610</v>
      </c>
      <c r="D858" s="164">
        <v>730.286893</v>
      </c>
      <c r="E858" s="164">
        <v>725.3713751</v>
      </c>
      <c r="F858" s="169">
        <f t="shared" si="34"/>
        <v>0.9932690591230425</v>
      </c>
      <c r="G858" s="31"/>
    </row>
    <row r="859" spans="1:7" ht="12.75" customHeight="1">
      <c r="A859" s="18">
        <v>23</v>
      </c>
      <c r="B859" s="211" t="s">
        <v>243</v>
      </c>
      <c r="C859" s="229">
        <v>36986885</v>
      </c>
      <c r="D859" s="164">
        <v>1802.4159955</v>
      </c>
      <c r="E859" s="164">
        <v>1754.0420728</v>
      </c>
      <c r="F859" s="169">
        <f t="shared" si="34"/>
        <v>0.9731616215009339</v>
      </c>
      <c r="G859" s="31"/>
    </row>
    <row r="860" spans="1:8" ht="12.75" customHeight="1">
      <c r="A860" s="18">
        <v>24</v>
      </c>
      <c r="B860" s="211" t="s">
        <v>244</v>
      </c>
      <c r="C860" s="229">
        <v>24508944</v>
      </c>
      <c r="D860" s="164">
        <v>1184.8241392</v>
      </c>
      <c r="E860" s="164">
        <v>1190.3623386000002</v>
      </c>
      <c r="F860" s="169">
        <f t="shared" si="34"/>
        <v>1.004674279681489</v>
      </c>
      <c r="G860" s="31"/>
      <c r="H860" s="10" t="s">
        <v>12</v>
      </c>
    </row>
    <row r="861" spans="1:7" ht="12.75" customHeight="1">
      <c r="A861" s="18">
        <v>25</v>
      </c>
      <c r="B861" s="211" t="s">
        <v>245</v>
      </c>
      <c r="C861" s="229">
        <v>47301740</v>
      </c>
      <c r="D861" s="164">
        <v>2316.9603395</v>
      </c>
      <c r="E861" s="164">
        <v>2209.2864</v>
      </c>
      <c r="F861" s="169">
        <f t="shared" si="34"/>
        <v>0.9535279315470562</v>
      </c>
      <c r="G861" s="31"/>
    </row>
    <row r="862" spans="1:7" ht="12.75" customHeight="1">
      <c r="A862" s="18">
        <v>26</v>
      </c>
      <c r="B862" s="211" t="s">
        <v>246</v>
      </c>
      <c r="C862" s="229">
        <v>64634112</v>
      </c>
      <c r="D862" s="164">
        <v>3163.4440326</v>
      </c>
      <c r="E862" s="164">
        <v>2777.5191219897347</v>
      </c>
      <c r="F862" s="169">
        <f t="shared" si="34"/>
        <v>0.8780048242885847</v>
      </c>
      <c r="G862" s="31"/>
    </row>
    <row r="863" spans="1:7" ht="12.75" customHeight="1">
      <c r="A863" s="18">
        <v>27</v>
      </c>
      <c r="B863" s="211" t="s">
        <v>247</v>
      </c>
      <c r="C863" s="229">
        <v>52817994</v>
      </c>
      <c r="D863" s="164">
        <v>2571.5790657</v>
      </c>
      <c r="E863" s="164">
        <v>2368.3017944000003</v>
      </c>
      <c r="F863" s="169">
        <f t="shared" si="34"/>
        <v>0.9209523541347284</v>
      </c>
      <c r="G863" s="31"/>
    </row>
    <row r="864" spans="1:7" ht="12.75" customHeight="1">
      <c r="A864" s="18">
        <v>28</v>
      </c>
      <c r="B864" s="211" t="s">
        <v>248</v>
      </c>
      <c r="C864" s="229">
        <v>57592024</v>
      </c>
      <c r="D864" s="164">
        <v>2790.2740672</v>
      </c>
      <c r="E864" s="164">
        <v>2679.282568919048</v>
      </c>
      <c r="F864" s="169">
        <f t="shared" si="34"/>
        <v>0.9602220084450951</v>
      </c>
      <c r="G864" s="31"/>
    </row>
    <row r="865" spans="1:7" ht="12.75" customHeight="1">
      <c r="A865" s="18">
        <v>29</v>
      </c>
      <c r="B865" s="211" t="s">
        <v>249</v>
      </c>
      <c r="C865" s="229">
        <v>35254226</v>
      </c>
      <c r="D865" s="164">
        <v>1718.7141678</v>
      </c>
      <c r="E865" s="164">
        <v>1723.1086175497746</v>
      </c>
      <c r="F865" s="169">
        <f t="shared" si="34"/>
        <v>1.0025568240677272</v>
      </c>
      <c r="G865" s="31"/>
    </row>
    <row r="866" spans="1:7" ht="12.75" customHeight="1">
      <c r="A866" s="18">
        <v>30</v>
      </c>
      <c r="B866" s="211" t="s">
        <v>250</v>
      </c>
      <c r="C866" s="229">
        <v>49766791</v>
      </c>
      <c r="D866" s="164">
        <v>2435.4286488</v>
      </c>
      <c r="E866" s="164">
        <v>2391.3784916</v>
      </c>
      <c r="F866" s="169">
        <f t="shared" si="34"/>
        <v>0.9819127703775249</v>
      </c>
      <c r="G866" s="31" t="s">
        <v>12</v>
      </c>
    </row>
    <row r="867" spans="1:7" ht="12.75" customHeight="1">
      <c r="A867" s="18">
        <v>31</v>
      </c>
      <c r="B867" s="211" t="s">
        <v>251</v>
      </c>
      <c r="C867" s="229">
        <v>60531247</v>
      </c>
      <c r="D867" s="164">
        <v>2926.2858890999996</v>
      </c>
      <c r="E867" s="164">
        <v>2977.89389312</v>
      </c>
      <c r="F867" s="169">
        <f t="shared" si="34"/>
        <v>1.0176360089122642</v>
      </c>
      <c r="G867" s="31"/>
    </row>
    <row r="868" spans="1:7" ht="12.75" customHeight="1">
      <c r="A868" s="18">
        <v>32</v>
      </c>
      <c r="B868" s="211" t="s">
        <v>252</v>
      </c>
      <c r="C868" s="229">
        <v>35862426</v>
      </c>
      <c r="D868" s="164">
        <v>1766.4634953</v>
      </c>
      <c r="E868" s="164">
        <v>1740.9533861794698</v>
      </c>
      <c r="F868" s="169">
        <f t="shared" si="34"/>
        <v>0.9855586547990351</v>
      </c>
      <c r="G868" s="31"/>
    </row>
    <row r="869" spans="1:7" ht="12.75" customHeight="1">
      <c r="A869" s="18">
        <v>33</v>
      </c>
      <c r="B869" s="211" t="s">
        <v>253</v>
      </c>
      <c r="C869" s="229">
        <v>50522384</v>
      </c>
      <c r="D869" s="164">
        <v>2432.5088637</v>
      </c>
      <c r="E869" s="164">
        <v>2430.1143315456</v>
      </c>
      <c r="F869" s="169">
        <f t="shared" si="34"/>
        <v>0.9990156121565956</v>
      </c>
      <c r="G869" s="31"/>
    </row>
    <row r="870" spans="1:7" ht="12.75" customHeight="1">
      <c r="A870" s="18">
        <v>34</v>
      </c>
      <c r="B870" s="211" t="s">
        <v>254</v>
      </c>
      <c r="C870" s="229">
        <v>32884255</v>
      </c>
      <c r="D870" s="164">
        <v>1578.043424</v>
      </c>
      <c r="E870" s="164">
        <v>1590.7151782748408</v>
      </c>
      <c r="F870" s="169">
        <f t="shared" si="34"/>
        <v>1.0080300415578682</v>
      </c>
      <c r="G870" s="31"/>
    </row>
    <row r="871" spans="1:7" ht="12.75" customHeight="1">
      <c r="A871" s="34"/>
      <c r="B871" s="1" t="s">
        <v>27</v>
      </c>
      <c r="C871" s="226">
        <v>1015560426</v>
      </c>
      <c r="D871" s="165">
        <v>49712.37090929999</v>
      </c>
      <c r="E871" s="165">
        <v>48948.30903800494</v>
      </c>
      <c r="F871" s="153">
        <f t="shared" si="34"/>
        <v>0.9846303473900072</v>
      </c>
      <c r="G871" s="31"/>
    </row>
    <row r="872" spans="1:8" ht="13.5" customHeight="1">
      <c r="A872" s="72"/>
      <c r="B872" s="73"/>
      <c r="C872" s="74"/>
      <c r="D872" s="74"/>
      <c r="E872" s="75"/>
      <c r="F872" s="76"/>
      <c r="G872" s="77"/>
      <c r="H872" s="10" t="s">
        <v>12</v>
      </c>
    </row>
    <row r="873" spans="1:7" ht="13.5" customHeight="1">
      <c r="A873" s="47" t="s">
        <v>70</v>
      </c>
      <c r="B873" s="101"/>
      <c r="C873" s="101"/>
      <c r="D873" s="102"/>
      <c r="E873" s="102"/>
      <c r="F873" s="102"/>
      <c r="G873" s="102"/>
    </row>
    <row r="874" spans="1:7" ht="13.5" customHeight="1">
      <c r="A874" s="101"/>
      <c r="B874" s="101"/>
      <c r="C874" s="101"/>
      <c r="D874" s="102"/>
      <c r="E874" s="102"/>
      <c r="F874" s="102"/>
      <c r="G874" s="102"/>
    </row>
    <row r="875" spans="1:7" ht="13.5" customHeight="1">
      <c r="A875" s="47" t="s">
        <v>194</v>
      </c>
      <c r="B875" s="101"/>
      <c r="C875" s="101"/>
      <c r="D875" s="102"/>
      <c r="E875" s="102"/>
      <c r="F875" s="102"/>
      <c r="G875" s="102"/>
    </row>
    <row r="876" spans="1:7" ht="13.5" customHeight="1">
      <c r="A876" s="47" t="s">
        <v>192</v>
      </c>
      <c r="B876" s="101"/>
      <c r="C876" s="101"/>
      <c r="D876" s="102"/>
      <c r="E876" s="102"/>
      <c r="F876" s="102"/>
      <c r="G876" s="102"/>
    </row>
    <row r="877" spans="1:8" ht="36.75" customHeight="1">
      <c r="A877" s="88" t="s">
        <v>37</v>
      </c>
      <c r="B877" s="88" t="s">
        <v>38</v>
      </c>
      <c r="C877" s="88" t="s">
        <v>193</v>
      </c>
      <c r="D877" s="88" t="s">
        <v>114</v>
      </c>
      <c r="E877" s="88" t="s">
        <v>116</v>
      </c>
      <c r="F877" s="184"/>
      <c r="G877" s="104"/>
      <c r="H877" s="10" t="s">
        <v>12</v>
      </c>
    </row>
    <row r="878" spans="1:7" ht="14.25">
      <c r="A878" s="103">
        <v>1</v>
      </c>
      <c r="B878" s="103">
        <v>2</v>
      </c>
      <c r="C878" s="103">
        <v>3</v>
      </c>
      <c r="D878" s="103">
        <v>4</v>
      </c>
      <c r="E878" s="103" t="s">
        <v>115</v>
      </c>
      <c r="F878" s="181"/>
      <c r="G878" s="181"/>
    </row>
    <row r="879" spans="1:15" ht="12.75" customHeight="1">
      <c r="A879" s="18">
        <v>1</v>
      </c>
      <c r="B879" s="211" t="s">
        <v>221</v>
      </c>
      <c r="C879" s="182">
        <v>1526</v>
      </c>
      <c r="D879" s="182">
        <v>1526</v>
      </c>
      <c r="E879" s="182">
        <f>D879-C879</f>
        <v>0</v>
      </c>
      <c r="F879" s="185"/>
      <c r="G879" s="42">
        <f>C879*2700/100000</f>
        <v>41.202</v>
      </c>
      <c r="I879" s="10">
        <f>C879*2600/100000</f>
        <v>39.676</v>
      </c>
      <c r="J879" s="10">
        <v>1038</v>
      </c>
      <c r="K879" s="10">
        <v>1038</v>
      </c>
      <c r="L879" s="10">
        <v>488</v>
      </c>
      <c r="M879" s="10">
        <v>488</v>
      </c>
      <c r="N879" s="10">
        <f>J879+L879</f>
        <v>1526</v>
      </c>
      <c r="O879" s="10">
        <f>K879+M879</f>
        <v>1526</v>
      </c>
    </row>
    <row r="880" spans="1:15" ht="12.75" customHeight="1">
      <c r="A880" s="18">
        <v>2</v>
      </c>
      <c r="B880" s="211" t="s">
        <v>222</v>
      </c>
      <c r="C880" s="182">
        <v>2287</v>
      </c>
      <c r="D880" s="182">
        <v>2287</v>
      </c>
      <c r="E880" s="182">
        <f aca="true" t="shared" si="35" ref="E880:E913">D880-C880</f>
        <v>0</v>
      </c>
      <c r="F880" s="185"/>
      <c r="G880" s="42">
        <f aca="true" t="shared" si="36" ref="G880:G913">C880*2700/100000</f>
        <v>61.749</v>
      </c>
      <c r="I880" s="10">
        <f aca="true" t="shared" si="37" ref="I880:I913">C880*2600/100000</f>
        <v>59.462</v>
      </c>
      <c r="J880" s="10">
        <v>1555</v>
      </c>
      <c r="K880" s="10">
        <v>1555</v>
      </c>
      <c r="L880" s="10">
        <v>732</v>
      </c>
      <c r="M880" s="10">
        <v>732</v>
      </c>
      <c r="N880" s="10">
        <f aca="true" t="shared" si="38" ref="N880:N913">J880+L880</f>
        <v>2287</v>
      </c>
      <c r="O880" s="10">
        <f aca="true" t="shared" si="39" ref="O880:O913">K880+M880</f>
        <v>2287</v>
      </c>
    </row>
    <row r="881" spans="1:15" ht="12.75" customHeight="1">
      <c r="A881" s="18">
        <v>3</v>
      </c>
      <c r="B881" s="211" t="s">
        <v>223</v>
      </c>
      <c r="C881" s="182">
        <v>4572</v>
      </c>
      <c r="D881" s="182">
        <v>4572</v>
      </c>
      <c r="E881" s="182">
        <f t="shared" si="35"/>
        <v>0</v>
      </c>
      <c r="F881" s="185"/>
      <c r="G881" s="42">
        <f t="shared" si="36"/>
        <v>123.444</v>
      </c>
      <c r="I881" s="10">
        <f t="shared" si="37"/>
        <v>118.872</v>
      </c>
      <c r="J881" s="10">
        <v>2743</v>
      </c>
      <c r="K881" s="10">
        <v>2743</v>
      </c>
      <c r="L881" s="10">
        <v>1829</v>
      </c>
      <c r="M881" s="10">
        <v>1829</v>
      </c>
      <c r="N881" s="10">
        <f t="shared" si="38"/>
        <v>4572</v>
      </c>
      <c r="O881" s="10">
        <f t="shared" si="39"/>
        <v>4572</v>
      </c>
    </row>
    <row r="882" spans="1:15" ht="12.75" customHeight="1">
      <c r="A882" s="18">
        <v>4</v>
      </c>
      <c r="B882" s="211" t="s">
        <v>224</v>
      </c>
      <c r="C882" s="182">
        <v>4410</v>
      </c>
      <c r="D882" s="182">
        <v>4378</v>
      </c>
      <c r="E882" s="182">
        <f t="shared" si="35"/>
        <v>-32</v>
      </c>
      <c r="F882" s="185"/>
      <c r="G882" s="42">
        <f t="shared" si="36"/>
        <v>119.07</v>
      </c>
      <c r="I882" s="10">
        <f t="shared" si="37"/>
        <v>114.66</v>
      </c>
      <c r="J882" s="10">
        <v>2818</v>
      </c>
      <c r="K882" s="10">
        <v>2818</v>
      </c>
      <c r="L882" s="10">
        <v>1592</v>
      </c>
      <c r="M882" s="10">
        <v>1560</v>
      </c>
      <c r="N882" s="10">
        <f t="shared" si="38"/>
        <v>4410</v>
      </c>
      <c r="O882" s="10">
        <f t="shared" si="39"/>
        <v>4378</v>
      </c>
    </row>
    <row r="883" spans="1:15" ht="12.75" customHeight="1">
      <c r="A883" s="18">
        <v>5</v>
      </c>
      <c r="B883" s="211" t="s">
        <v>225</v>
      </c>
      <c r="C883" s="182">
        <v>4156</v>
      </c>
      <c r="D883" s="182">
        <v>4062</v>
      </c>
      <c r="E883" s="182">
        <f t="shared" si="35"/>
        <v>-94</v>
      </c>
      <c r="F883" s="185"/>
      <c r="G883" s="42">
        <f t="shared" si="36"/>
        <v>112.212</v>
      </c>
      <c r="I883" s="10">
        <f t="shared" si="37"/>
        <v>108.056</v>
      </c>
      <c r="J883" s="10">
        <v>2960</v>
      </c>
      <c r="K883" s="10">
        <v>2895</v>
      </c>
      <c r="L883" s="10">
        <v>1196</v>
      </c>
      <c r="M883" s="10">
        <v>1167</v>
      </c>
      <c r="N883" s="10">
        <f t="shared" si="38"/>
        <v>4156</v>
      </c>
      <c r="O883" s="10">
        <f t="shared" si="39"/>
        <v>4062</v>
      </c>
    </row>
    <row r="884" spans="1:15" ht="12.75" customHeight="1">
      <c r="A884" s="18">
        <v>6</v>
      </c>
      <c r="B884" s="211" t="s">
        <v>226</v>
      </c>
      <c r="C884" s="182">
        <v>2183</v>
      </c>
      <c r="D884" s="182">
        <v>2161</v>
      </c>
      <c r="E884" s="182">
        <f t="shared" si="35"/>
        <v>-22</v>
      </c>
      <c r="F884" s="185"/>
      <c r="G884" s="42">
        <f t="shared" si="36"/>
        <v>58.941</v>
      </c>
      <c r="I884" s="10">
        <f t="shared" si="37"/>
        <v>56.758</v>
      </c>
      <c r="J884" s="10">
        <v>1221</v>
      </c>
      <c r="K884" s="10">
        <v>1367</v>
      </c>
      <c r="L884" s="10">
        <v>962</v>
      </c>
      <c r="M884" s="10">
        <v>794</v>
      </c>
      <c r="N884" s="10">
        <f t="shared" si="38"/>
        <v>2183</v>
      </c>
      <c r="O884" s="10">
        <f t="shared" si="39"/>
        <v>2161</v>
      </c>
    </row>
    <row r="885" spans="1:15" ht="12.75" customHeight="1">
      <c r="A885" s="18">
        <v>7</v>
      </c>
      <c r="B885" s="211" t="s">
        <v>227</v>
      </c>
      <c r="C885" s="182">
        <v>2583</v>
      </c>
      <c r="D885" s="182">
        <v>2534</v>
      </c>
      <c r="E885" s="182">
        <f t="shared" si="35"/>
        <v>-49</v>
      </c>
      <c r="F885" s="185"/>
      <c r="G885" s="42">
        <f t="shared" si="36"/>
        <v>69.741</v>
      </c>
      <c r="I885" s="10">
        <f t="shared" si="37"/>
        <v>67.158</v>
      </c>
      <c r="J885" s="10">
        <v>1350</v>
      </c>
      <c r="K885" s="10">
        <v>1201</v>
      </c>
      <c r="L885" s="10">
        <v>1233</v>
      </c>
      <c r="M885" s="10">
        <v>1333</v>
      </c>
      <c r="N885" s="10">
        <f t="shared" si="38"/>
        <v>2583</v>
      </c>
      <c r="O885" s="10">
        <f t="shared" si="39"/>
        <v>2534</v>
      </c>
    </row>
    <row r="886" spans="1:15" ht="12.75" customHeight="1">
      <c r="A886" s="18">
        <v>8</v>
      </c>
      <c r="B886" s="211" t="s">
        <v>228</v>
      </c>
      <c r="C886" s="182">
        <v>4012</v>
      </c>
      <c r="D886" s="182">
        <v>3773</v>
      </c>
      <c r="E886" s="182">
        <f t="shared" si="35"/>
        <v>-239</v>
      </c>
      <c r="F886" s="185"/>
      <c r="G886" s="42">
        <f t="shared" si="36"/>
        <v>108.324</v>
      </c>
      <c r="I886" s="10">
        <f t="shared" si="37"/>
        <v>104.312</v>
      </c>
      <c r="J886" s="10">
        <v>2268</v>
      </c>
      <c r="K886" s="10">
        <v>2029</v>
      </c>
      <c r="L886" s="10">
        <v>1744</v>
      </c>
      <c r="M886" s="10">
        <v>1744</v>
      </c>
      <c r="N886" s="10">
        <f t="shared" si="38"/>
        <v>4012</v>
      </c>
      <c r="O886" s="10">
        <f t="shared" si="39"/>
        <v>3773</v>
      </c>
    </row>
    <row r="887" spans="1:15" ht="12.75" customHeight="1">
      <c r="A887" s="18">
        <v>9</v>
      </c>
      <c r="B887" s="211" t="s">
        <v>229</v>
      </c>
      <c r="C887" s="182">
        <v>2880</v>
      </c>
      <c r="D887" s="182">
        <v>2444</v>
      </c>
      <c r="E887" s="182">
        <f t="shared" si="35"/>
        <v>-436</v>
      </c>
      <c r="F887" s="185"/>
      <c r="G887" s="42">
        <f t="shared" si="36"/>
        <v>77.76</v>
      </c>
      <c r="I887" s="10">
        <f t="shared" si="37"/>
        <v>74.88</v>
      </c>
      <c r="J887" s="10">
        <v>1580</v>
      </c>
      <c r="K887" s="10">
        <v>1151</v>
      </c>
      <c r="L887" s="10">
        <v>1300</v>
      </c>
      <c r="M887" s="10">
        <v>1293</v>
      </c>
      <c r="N887" s="10">
        <f t="shared" si="38"/>
        <v>2880</v>
      </c>
      <c r="O887" s="10">
        <f t="shared" si="39"/>
        <v>2444</v>
      </c>
    </row>
    <row r="888" spans="1:15" ht="12.75" customHeight="1">
      <c r="A888" s="18">
        <v>10</v>
      </c>
      <c r="B888" s="211" t="s">
        <v>230</v>
      </c>
      <c r="C888" s="182">
        <v>3979</v>
      </c>
      <c r="D888" s="182">
        <v>4196</v>
      </c>
      <c r="E888" s="182">
        <f t="shared" si="35"/>
        <v>217</v>
      </c>
      <c r="F888" s="185"/>
      <c r="G888" s="42">
        <f t="shared" si="36"/>
        <v>107.433</v>
      </c>
      <c r="I888" s="10">
        <f t="shared" si="37"/>
        <v>103.454</v>
      </c>
      <c r="J888" s="10">
        <v>2186</v>
      </c>
      <c r="K888" s="10">
        <v>2325</v>
      </c>
      <c r="L888" s="10">
        <v>1793</v>
      </c>
      <c r="M888" s="10">
        <v>1871</v>
      </c>
      <c r="N888" s="10">
        <f t="shared" si="38"/>
        <v>3979</v>
      </c>
      <c r="O888" s="10">
        <f t="shared" si="39"/>
        <v>4196</v>
      </c>
    </row>
    <row r="889" spans="1:15" ht="12.75" customHeight="1">
      <c r="A889" s="18">
        <v>11</v>
      </c>
      <c r="B889" s="211" t="s">
        <v>231</v>
      </c>
      <c r="C889" s="182">
        <v>3071</v>
      </c>
      <c r="D889" s="182">
        <v>3071</v>
      </c>
      <c r="E889" s="182">
        <f t="shared" si="35"/>
        <v>0</v>
      </c>
      <c r="F889" s="185"/>
      <c r="G889" s="42">
        <f t="shared" si="36"/>
        <v>82.917</v>
      </c>
      <c r="I889" s="10">
        <f t="shared" si="37"/>
        <v>79.846</v>
      </c>
      <c r="J889" s="10">
        <v>1875</v>
      </c>
      <c r="K889" s="10">
        <v>1875</v>
      </c>
      <c r="L889" s="10">
        <v>1196</v>
      </c>
      <c r="M889" s="10">
        <v>1196</v>
      </c>
      <c r="N889" s="10">
        <f t="shared" si="38"/>
        <v>3071</v>
      </c>
      <c r="O889" s="10">
        <f t="shared" si="39"/>
        <v>3071</v>
      </c>
    </row>
    <row r="890" spans="1:15" ht="12.75" customHeight="1">
      <c r="A890" s="18">
        <v>12</v>
      </c>
      <c r="B890" s="211" t="s">
        <v>232</v>
      </c>
      <c r="C890" s="182">
        <v>5297</v>
      </c>
      <c r="D890" s="182">
        <v>6450</v>
      </c>
      <c r="E890" s="182">
        <f t="shared" si="35"/>
        <v>1153</v>
      </c>
      <c r="F890" s="185"/>
      <c r="G890" s="42">
        <f t="shared" si="36"/>
        <v>143.019</v>
      </c>
      <c r="I890" s="10">
        <f t="shared" si="37"/>
        <v>137.722</v>
      </c>
      <c r="J890" s="10">
        <v>3088</v>
      </c>
      <c r="K890" s="10">
        <v>4467</v>
      </c>
      <c r="L890" s="10">
        <v>2209</v>
      </c>
      <c r="M890" s="10">
        <v>1983</v>
      </c>
      <c r="N890" s="10">
        <f t="shared" si="38"/>
        <v>5297</v>
      </c>
      <c r="O890" s="10">
        <f t="shared" si="39"/>
        <v>6450</v>
      </c>
    </row>
    <row r="891" spans="1:15" ht="12.75" customHeight="1">
      <c r="A891" s="18">
        <v>13</v>
      </c>
      <c r="B891" s="211" t="s">
        <v>233</v>
      </c>
      <c r="C891" s="182">
        <v>3926</v>
      </c>
      <c r="D891" s="182">
        <v>3809</v>
      </c>
      <c r="E891" s="182">
        <f t="shared" si="35"/>
        <v>-117</v>
      </c>
      <c r="F891" s="185"/>
      <c r="G891" s="42">
        <f t="shared" si="36"/>
        <v>106.002</v>
      </c>
      <c r="I891" s="10">
        <f t="shared" si="37"/>
        <v>102.076</v>
      </c>
      <c r="J891" s="10">
        <v>2778</v>
      </c>
      <c r="K891" s="10">
        <v>2762</v>
      </c>
      <c r="L891" s="10">
        <v>1148</v>
      </c>
      <c r="M891" s="10">
        <v>1047</v>
      </c>
      <c r="N891" s="10">
        <f t="shared" si="38"/>
        <v>3926</v>
      </c>
      <c r="O891" s="10">
        <f t="shared" si="39"/>
        <v>3809</v>
      </c>
    </row>
    <row r="892" spans="1:15" ht="12.75" customHeight="1">
      <c r="A892" s="18">
        <v>14</v>
      </c>
      <c r="B892" s="211" t="s">
        <v>234</v>
      </c>
      <c r="C892" s="182">
        <v>2090</v>
      </c>
      <c r="D892" s="182">
        <v>1976</v>
      </c>
      <c r="E892" s="182">
        <f t="shared" si="35"/>
        <v>-114</v>
      </c>
      <c r="F892" s="185"/>
      <c r="G892" s="42">
        <f t="shared" si="36"/>
        <v>56.43</v>
      </c>
      <c r="I892" s="10">
        <f t="shared" si="37"/>
        <v>54.34</v>
      </c>
      <c r="J892" s="10">
        <v>1299</v>
      </c>
      <c r="K892" s="10">
        <v>1375</v>
      </c>
      <c r="L892" s="10">
        <v>791</v>
      </c>
      <c r="M892" s="10">
        <v>601</v>
      </c>
      <c r="N892" s="10">
        <f t="shared" si="38"/>
        <v>2090</v>
      </c>
      <c r="O892" s="10">
        <f t="shared" si="39"/>
        <v>1976</v>
      </c>
    </row>
    <row r="893" spans="1:15" ht="12.75" customHeight="1">
      <c r="A893" s="18">
        <v>15</v>
      </c>
      <c r="B893" s="211" t="s">
        <v>235</v>
      </c>
      <c r="C893" s="182">
        <v>1042</v>
      </c>
      <c r="D893" s="182">
        <v>1006</v>
      </c>
      <c r="E893" s="182">
        <f t="shared" si="35"/>
        <v>-36</v>
      </c>
      <c r="F893" s="185"/>
      <c r="G893" s="42">
        <f t="shared" si="36"/>
        <v>28.134</v>
      </c>
      <c r="I893" s="10">
        <f t="shared" si="37"/>
        <v>27.092</v>
      </c>
      <c r="J893" s="10">
        <v>883</v>
      </c>
      <c r="K893" s="10">
        <v>860</v>
      </c>
      <c r="L893" s="10">
        <v>159</v>
      </c>
      <c r="M893" s="10">
        <v>146</v>
      </c>
      <c r="N893" s="10">
        <f t="shared" si="38"/>
        <v>1042</v>
      </c>
      <c r="O893" s="10">
        <f t="shared" si="39"/>
        <v>1006</v>
      </c>
    </row>
    <row r="894" spans="1:15" ht="12.75" customHeight="1">
      <c r="A894" s="18">
        <v>16</v>
      </c>
      <c r="B894" s="211" t="s">
        <v>236</v>
      </c>
      <c r="C894" s="182">
        <v>4628</v>
      </c>
      <c r="D894" s="182">
        <v>4496</v>
      </c>
      <c r="E894" s="182">
        <f t="shared" si="35"/>
        <v>-132</v>
      </c>
      <c r="F894" s="185"/>
      <c r="G894" s="42">
        <f t="shared" si="36"/>
        <v>124.956</v>
      </c>
      <c r="I894" s="10">
        <f t="shared" si="37"/>
        <v>120.328</v>
      </c>
      <c r="J894" s="10">
        <v>3045</v>
      </c>
      <c r="K894" s="10">
        <v>2969</v>
      </c>
      <c r="L894" s="10">
        <v>1583</v>
      </c>
      <c r="M894" s="10">
        <v>1527</v>
      </c>
      <c r="N894" s="10">
        <f t="shared" si="38"/>
        <v>4628</v>
      </c>
      <c r="O894" s="10">
        <f t="shared" si="39"/>
        <v>4496</v>
      </c>
    </row>
    <row r="895" spans="1:15" ht="12.75" customHeight="1">
      <c r="A895" s="18">
        <v>17</v>
      </c>
      <c r="B895" s="211" t="s">
        <v>237</v>
      </c>
      <c r="C895" s="182">
        <v>2952</v>
      </c>
      <c r="D895" s="182">
        <v>2876</v>
      </c>
      <c r="E895" s="182">
        <f t="shared" si="35"/>
        <v>-76</v>
      </c>
      <c r="F895" s="185"/>
      <c r="G895" s="42">
        <f t="shared" si="36"/>
        <v>79.704</v>
      </c>
      <c r="I895" s="10">
        <f t="shared" si="37"/>
        <v>76.752</v>
      </c>
      <c r="J895" s="10">
        <v>1935</v>
      </c>
      <c r="K895" s="10">
        <v>1963</v>
      </c>
      <c r="L895" s="10">
        <v>1017</v>
      </c>
      <c r="M895" s="10">
        <v>913</v>
      </c>
      <c r="N895" s="10">
        <f t="shared" si="38"/>
        <v>2952</v>
      </c>
      <c r="O895" s="10">
        <f t="shared" si="39"/>
        <v>2876</v>
      </c>
    </row>
    <row r="896" spans="1:15" ht="12.75" customHeight="1">
      <c r="A896" s="18">
        <v>18</v>
      </c>
      <c r="B896" s="211" t="s">
        <v>238</v>
      </c>
      <c r="C896" s="182">
        <v>3360</v>
      </c>
      <c r="D896" s="182">
        <v>3272</v>
      </c>
      <c r="E896" s="182">
        <f t="shared" si="35"/>
        <v>-88</v>
      </c>
      <c r="F896" s="185"/>
      <c r="G896" s="42">
        <f t="shared" si="36"/>
        <v>90.72</v>
      </c>
      <c r="H896" s="10" t="s">
        <v>12</v>
      </c>
      <c r="I896" s="10">
        <f t="shared" si="37"/>
        <v>87.36</v>
      </c>
      <c r="J896" s="10">
        <v>1929</v>
      </c>
      <c r="K896" s="10">
        <v>2551</v>
      </c>
      <c r="L896" s="10">
        <v>1431</v>
      </c>
      <c r="M896" s="10">
        <v>721</v>
      </c>
      <c r="N896" s="10">
        <f t="shared" si="38"/>
        <v>3360</v>
      </c>
      <c r="O896" s="10">
        <f t="shared" si="39"/>
        <v>3272</v>
      </c>
    </row>
    <row r="897" spans="1:15" ht="12.75" customHeight="1">
      <c r="A897" s="18">
        <v>19</v>
      </c>
      <c r="B897" s="211" t="s">
        <v>239</v>
      </c>
      <c r="C897" s="182">
        <v>2097</v>
      </c>
      <c r="D897" s="182">
        <v>2035</v>
      </c>
      <c r="E897" s="182">
        <f t="shared" si="35"/>
        <v>-62</v>
      </c>
      <c r="F897" s="185"/>
      <c r="G897" s="42">
        <f t="shared" si="36"/>
        <v>56.619</v>
      </c>
      <c r="I897" s="10">
        <f t="shared" si="37"/>
        <v>54.522</v>
      </c>
      <c r="J897" s="10">
        <v>1330</v>
      </c>
      <c r="K897" s="10">
        <v>1277</v>
      </c>
      <c r="L897" s="10">
        <v>767</v>
      </c>
      <c r="M897" s="10">
        <v>758</v>
      </c>
      <c r="N897" s="10">
        <f t="shared" si="38"/>
        <v>2097</v>
      </c>
      <c r="O897" s="10">
        <f t="shared" si="39"/>
        <v>2035</v>
      </c>
    </row>
    <row r="898" spans="1:15" ht="12.75" customHeight="1">
      <c r="A898" s="18">
        <v>20</v>
      </c>
      <c r="B898" s="211" t="s">
        <v>240</v>
      </c>
      <c r="C898" s="182">
        <v>2819</v>
      </c>
      <c r="D898" s="182">
        <v>2827</v>
      </c>
      <c r="E898" s="182">
        <f t="shared" si="35"/>
        <v>8</v>
      </c>
      <c r="F898" s="185"/>
      <c r="G898" s="42">
        <f t="shared" si="36"/>
        <v>76.113</v>
      </c>
      <c r="I898" s="10">
        <f t="shared" si="37"/>
        <v>73.294</v>
      </c>
      <c r="J898" s="10">
        <v>1463</v>
      </c>
      <c r="K898" s="10">
        <v>1466</v>
      </c>
      <c r="L898" s="10">
        <v>1356</v>
      </c>
      <c r="M898" s="10">
        <v>1361</v>
      </c>
      <c r="N898" s="10">
        <f t="shared" si="38"/>
        <v>2819</v>
      </c>
      <c r="O898" s="10">
        <f t="shared" si="39"/>
        <v>2827</v>
      </c>
    </row>
    <row r="899" spans="1:15" ht="12.75" customHeight="1">
      <c r="A899" s="18">
        <v>21</v>
      </c>
      <c r="B899" s="211" t="s">
        <v>241</v>
      </c>
      <c r="C899" s="182">
        <v>1885</v>
      </c>
      <c r="D899" s="182">
        <v>1885</v>
      </c>
      <c r="E899" s="182">
        <f t="shared" si="35"/>
        <v>0</v>
      </c>
      <c r="F899" s="185"/>
      <c r="G899" s="42">
        <f t="shared" si="36"/>
        <v>50.895</v>
      </c>
      <c r="I899" s="10">
        <f t="shared" si="37"/>
        <v>49.01</v>
      </c>
      <c r="J899" s="10">
        <v>1304</v>
      </c>
      <c r="K899" s="10">
        <v>1304</v>
      </c>
      <c r="L899" s="10">
        <v>581</v>
      </c>
      <c r="M899" s="10">
        <v>581</v>
      </c>
      <c r="N899" s="10">
        <f t="shared" si="38"/>
        <v>1885</v>
      </c>
      <c r="O899" s="10">
        <f t="shared" si="39"/>
        <v>1885</v>
      </c>
    </row>
    <row r="900" spans="1:15" ht="12.75" customHeight="1">
      <c r="A900" s="18">
        <v>22</v>
      </c>
      <c r="B900" s="211" t="s">
        <v>242</v>
      </c>
      <c r="C900" s="182">
        <v>2387</v>
      </c>
      <c r="D900" s="182">
        <v>2387</v>
      </c>
      <c r="E900" s="182">
        <f t="shared" si="35"/>
        <v>0</v>
      </c>
      <c r="F900" s="185"/>
      <c r="G900" s="42">
        <f t="shared" si="36"/>
        <v>64.449</v>
      </c>
      <c r="I900" s="10">
        <f t="shared" si="37"/>
        <v>62.062</v>
      </c>
      <c r="J900" s="10">
        <v>1519</v>
      </c>
      <c r="K900" s="10">
        <v>1519</v>
      </c>
      <c r="L900" s="10">
        <v>868</v>
      </c>
      <c r="M900" s="10">
        <v>868</v>
      </c>
      <c r="N900" s="10">
        <f t="shared" si="38"/>
        <v>2387</v>
      </c>
      <c r="O900" s="10">
        <f t="shared" si="39"/>
        <v>2387</v>
      </c>
    </row>
    <row r="901" spans="1:15" ht="12.75" customHeight="1">
      <c r="A901" s="18">
        <v>23</v>
      </c>
      <c r="B901" s="211" t="s">
        <v>243</v>
      </c>
      <c r="C901" s="182">
        <v>3887</v>
      </c>
      <c r="D901" s="182">
        <v>3887</v>
      </c>
      <c r="E901" s="182">
        <f t="shared" si="35"/>
        <v>0</v>
      </c>
      <c r="F901" s="185"/>
      <c r="G901" s="42">
        <f t="shared" si="36"/>
        <v>104.949</v>
      </c>
      <c r="I901" s="10">
        <f t="shared" si="37"/>
        <v>101.062</v>
      </c>
      <c r="J901" s="10">
        <v>1913</v>
      </c>
      <c r="K901" s="10">
        <v>1913</v>
      </c>
      <c r="L901" s="10">
        <v>1974</v>
      </c>
      <c r="M901" s="10">
        <v>1974</v>
      </c>
      <c r="N901" s="10">
        <f t="shared" si="38"/>
        <v>3887</v>
      </c>
      <c r="O901" s="10">
        <f t="shared" si="39"/>
        <v>3887</v>
      </c>
    </row>
    <row r="902" spans="1:15" ht="12.75" customHeight="1">
      <c r="A902" s="18">
        <v>24</v>
      </c>
      <c r="B902" s="211" t="s">
        <v>244</v>
      </c>
      <c r="C902" s="182">
        <v>2342</v>
      </c>
      <c r="D902" s="182">
        <v>2421</v>
      </c>
      <c r="E902" s="182">
        <f t="shared" si="35"/>
        <v>79</v>
      </c>
      <c r="F902" s="185"/>
      <c r="G902" s="42">
        <f t="shared" si="36"/>
        <v>63.234</v>
      </c>
      <c r="I902" s="10">
        <f t="shared" si="37"/>
        <v>60.892</v>
      </c>
      <c r="J902" s="10">
        <v>1360</v>
      </c>
      <c r="K902" s="10">
        <v>1406</v>
      </c>
      <c r="L902" s="10">
        <v>982</v>
      </c>
      <c r="M902" s="10">
        <v>1015</v>
      </c>
      <c r="N902" s="10">
        <f t="shared" si="38"/>
        <v>2342</v>
      </c>
      <c r="O902" s="10">
        <f t="shared" si="39"/>
        <v>2421</v>
      </c>
    </row>
    <row r="903" spans="1:15" ht="12.75" customHeight="1">
      <c r="A903" s="18">
        <v>25</v>
      </c>
      <c r="B903" s="211" t="s">
        <v>245</v>
      </c>
      <c r="C903" s="182">
        <v>4194</v>
      </c>
      <c r="D903" s="182">
        <v>4169</v>
      </c>
      <c r="E903" s="182">
        <f t="shared" si="35"/>
        <v>-25</v>
      </c>
      <c r="F903" s="185"/>
      <c r="G903" s="42">
        <f t="shared" si="36"/>
        <v>113.238</v>
      </c>
      <c r="I903" s="10">
        <f t="shared" si="37"/>
        <v>109.044</v>
      </c>
      <c r="J903" s="10">
        <v>3356</v>
      </c>
      <c r="K903" s="10">
        <v>3426</v>
      </c>
      <c r="L903" s="10">
        <v>838</v>
      </c>
      <c r="M903" s="10">
        <v>743</v>
      </c>
      <c r="N903" s="10">
        <f t="shared" si="38"/>
        <v>4194</v>
      </c>
      <c r="O903" s="10">
        <f t="shared" si="39"/>
        <v>4169</v>
      </c>
    </row>
    <row r="904" spans="1:15" ht="12.75" customHeight="1">
      <c r="A904" s="18">
        <v>26</v>
      </c>
      <c r="B904" s="211" t="s">
        <v>246</v>
      </c>
      <c r="C904" s="182">
        <v>5667</v>
      </c>
      <c r="D904" s="182">
        <v>5656</v>
      </c>
      <c r="E904" s="182">
        <f t="shared" si="35"/>
        <v>-11</v>
      </c>
      <c r="F904" s="185"/>
      <c r="G904" s="42">
        <f t="shared" si="36"/>
        <v>153.009</v>
      </c>
      <c r="H904" s="10" t="s">
        <v>12</v>
      </c>
      <c r="I904" s="10">
        <f t="shared" si="37"/>
        <v>147.342</v>
      </c>
      <c r="J904" s="10">
        <v>4410</v>
      </c>
      <c r="K904" s="10">
        <v>4345</v>
      </c>
      <c r="L904" s="10">
        <v>1257</v>
      </c>
      <c r="M904" s="10">
        <v>1311</v>
      </c>
      <c r="N904" s="10">
        <f t="shared" si="38"/>
        <v>5667</v>
      </c>
      <c r="O904" s="10">
        <f t="shared" si="39"/>
        <v>5656</v>
      </c>
    </row>
    <row r="905" spans="1:15" ht="12.75" customHeight="1">
      <c r="A905" s="18">
        <v>27</v>
      </c>
      <c r="B905" s="211" t="s">
        <v>247</v>
      </c>
      <c r="C905" s="182">
        <v>4557</v>
      </c>
      <c r="D905" s="182">
        <v>4559</v>
      </c>
      <c r="E905" s="182">
        <f t="shared" si="35"/>
        <v>2</v>
      </c>
      <c r="F905" s="185"/>
      <c r="G905" s="42">
        <f t="shared" si="36"/>
        <v>123.039</v>
      </c>
      <c r="I905" s="10">
        <f t="shared" si="37"/>
        <v>118.482</v>
      </c>
      <c r="J905" s="10">
        <v>3105</v>
      </c>
      <c r="K905" s="10">
        <v>3146</v>
      </c>
      <c r="L905" s="10">
        <v>1452</v>
      </c>
      <c r="M905" s="10">
        <v>1413</v>
      </c>
      <c r="N905" s="10">
        <f t="shared" si="38"/>
        <v>4557</v>
      </c>
      <c r="O905" s="10">
        <f t="shared" si="39"/>
        <v>4559</v>
      </c>
    </row>
    <row r="906" spans="1:15" ht="12.75" customHeight="1">
      <c r="A906" s="18">
        <v>28</v>
      </c>
      <c r="B906" s="211" t="s">
        <v>248</v>
      </c>
      <c r="C906" s="182">
        <v>5777</v>
      </c>
      <c r="D906" s="182">
        <v>5777</v>
      </c>
      <c r="E906" s="182">
        <f t="shared" si="35"/>
        <v>0</v>
      </c>
      <c r="F906" s="185"/>
      <c r="G906" s="42">
        <f t="shared" si="36"/>
        <v>155.979</v>
      </c>
      <c r="I906" s="10">
        <f t="shared" si="37"/>
        <v>150.202</v>
      </c>
      <c r="J906" s="10">
        <v>2330</v>
      </c>
      <c r="K906" s="10">
        <v>2330</v>
      </c>
      <c r="L906" s="10">
        <v>3447</v>
      </c>
      <c r="M906" s="10">
        <v>3447</v>
      </c>
      <c r="N906" s="10">
        <f t="shared" si="38"/>
        <v>5777</v>
      </c>
      <c r="O906" s="10">
        <f t="shared" si="39"/>
        <v>5777</v>
      </c>
    </row>
    <row r="907" spans="1:15" ht="12.75" customHeight="1">
      <c r="A907" s="18">
        <v>29</v>
      </c>
      <c r="B907" s="211" t="s">
        <v>249</v>
      </c>
      <c r="C907" s="182">
        <v>3634</v>
      </c>
      <c r="D907" s="182">
        <v>3634</v>
      </c>
      <c r="E907" s="182">
        <f t="shared" si="35"/>
        <v>0</v>
      </c>
      <c r="F907" s="185"/>
      <c r="G907" s="42">
        <f t="shared" si="36"/>
        <v>98.118</v>
      </c>
      <c r="I907" s="10">
        <f t="shared" si="37"/>
        <v>94.484</v>
      </c>
      <c r="J907" s="10">
        <v>2263</v>
      </c>
      <c r="K907" s="10">
        <v>2263</v>
      </c>
      <c r="L907" s="10">
        <v>1371</v>
      </c>
      <c r="M907" s="10">
        <v>1371</v>
      </c>
      <c r="N907" s="10">
        <f t="shared" si="38"/>
        <v>3634</v>
      </c>
      <c r="O907" s="10">
        <f t="shared" si="39"/>
        <v>3634</v>
      </c>
    </row>
    <row r="908" spans="1:15" ht="12.75" customHeight="1">
      <c r="A908" s="18">
        <v>30</v>
      </c>
      <c r="B908" s="211" t="s">
        <v>250</v>
      </c>
      <c r="C908" s="182">
        <v>4211</v>
      </c>
      <c r="D908" s="182">
        <v>4216</v>
      </c>
      <c r="E908" s="182">
        <f t="shared" si="35"/>
        <v>5</v>
      </c>
      <c r="F908" s="185"/>
      <c r="G908" s="42">
        <f t="shared" si="36"/>
        <v>113.697</v>
      </c>
      <c r="I908" s="10">
        <f t="shared" si="37"/>
        <v>109.486</v>
      </c>
      <c r="J908" s="10">
        <v>3148</v>
      </c>
      <c r="K908" s="10">
        <v>2476</v>
      </c>
      <c r="L908" s="10">
        <v>1063</v>
      </c>
      <c r="M908" s="10">
        <v>1740</v>
      </c>
      <c r="N908" s="10">
        <f t="shared" si="38"/>
        <v>4211</v>
      </c>
      <c r="O908" s="10">
        <f t="shared" si="39"/>
        <v>4216</v>
      </c>
    </row>
    <row r="909" spans="1:15" ht="12.75" customHeight="1">
      <c r="A909" s="18">
        <v>31</v>
      </c>
      <c r="B909" s="211" t="s">
        <v>251</v>
      </c>
      <c r="C909" s="182">
        <v>5079</v>
      </c>
      <c r="D909" s="182">
        <v>5079</v>
      </c>
      <c r="E909" s="182">
        <f t="shared" si="35"/>
        <v>0</v>
      </c>
      <c r="F909" s="185"/>
      <c r="G909" s="42">
        <f t="shared" si="36"/>
        <v>137.133</v>
      </c>
      <c r="I909" s="10">
        <f t="shared" si="37"/>
        <v>132.054</v>
      </c>
      <c r="J909" s="10">
        <v>3281</v>
      </c>
      <c r="K909" s="10">
        <v>3281</v>
      </c>
      <c r="L909" s="10">
        <v>1798</v>
      </c>
      <c r="M909" s="10">
        <v>1798</v>
      </c>
      <c r="N909" s="10">
        <f t="shared" si="38"/>
        <v>5079</v>
      </c>
      <c r="O909" s="10">
        <f t="shared" si="39"/>
        <v>5079</v>
      </c>
    </row>
    <row r="910" spans="1:15" ht="12.75" customHeight="1">
      <c r="A910" s="18">
        <v>32</v>
      </c>
      <c r="B910" s="211" t="s">
        <v>252</v>
      </c>
      <c r="C910" s="182">
        <v>3245</v>
      </c>
      <c r="D910" s="182">
        <v>3245</v>
      </c>
      <c r="E910" s="182">
        <f t="shared" si="35"/>
        <v>0</v>
      </c>
      <c r="F910" s="185"/>
      <c r="G910" s="42">
        <f t="shared" si="36"/>
        <v>87.615</v>
      </c>
      <c r="I910" s="10">
        <f t="shared" si="37"/>
        <v>84.37</v>
      </c>
      <c r="J910" s="10">
        <v>2106</v>
      </c>
      <c r="K910" s="10">
        <v>2106</v>
      </c>
      <c r="L910" s="10">
        <v>1139</v>
      </c>
      <c r="M910" s="10">
        <v>1139</v>
      </c>
      <c r="N910" s="10">
        <f t="shared" si="38"/>
        <v>3245</v>
      </c>
      <c r="O910" s="10">
        <f t="shared" si="39"/>
        <v>3245</v>
      </c>
    </row>
    <row r="911" spans="1:15" ht="12.75" customHeight="1">
      <c r="A911" s="18">
        <v>33</v>
      </c>
      <c r="B911" s="211" t="s">
        <v>253</v>
      </c>
      <c r="C911" s="182">
        <v>4732</v>
      </c>
      <c r="D911" s="182">
        <v>4732</v>
      </c>
      <c r="E911" s="182">
        <f t="shared" si="35"/>
        <v>0</v>
      </c>
      <c r="F911" s="185"/>
      <c r="G911" s="42">
        <f t="shared" si="36"/>
        <v>127.764</v>
      </c>
      <c r="I911" s="10">
        <f t="shared" si="37"/>
        <v>123.032</v>
      </c>
      <c r="J911" s="10">
        <v>2726</v>
      </c>
      <c r="K911" s="10">
        <v>2726</v>
      </c>
      <c r="L911" s="10">
        <v>2006</v>
      </c>
      <c r="M911" s="10">
        <v>2006</v>
      </c>
      <c r="N911" s="10">
        <f t="shared" si="38"/>
        <v>4732</v>
      </c>
      <c r="O911" s="10">
        <f t="shared" si="39"/>
        <v>4732</v>
      </c>
    </row>
    <row r="912" spans="1:15" ht="12.75" customHeight="1">
      <c r="A912" s="18">
        <v>34</v>
      </c>
      <c r="B912" s="211" t="s">
        <v>254</v>
      </c>
      <c r="C912" s="182">
        <v>2732</v>
      </c>
      <c r="D912" s="182">
        <v>2732</v>
      </c>
      <c r="E912" s="182">
        <f t="shared" si="35"/>
        <v>0</v>
      </c>
      <c r="F912" s="185"/>
      <c r="G912" s="42">
        <f t="shared" si="36"/>
        <v>73.764</v>
      </c>
      <c r="I912" s="10">
        <f t="shared" si="37"/>
        <v>71.032</v>
      </c>
      <c r="J912" s="10">
        <v>304</v>
      </c>
      <c r="K912" s="10">
        <v>1898</v>
      </c>
      <c r="L912" s="10">
        <v>2428</v>
      </c>
      <c r="M912" s="10">
        <v>834</v>
      </c>
      <c r="N912" s="10">
        <f t="shared" si="38"/>
        <v>2732</v>
      </c>
      <c r="O912" s="10">
        <f t="shared" si="39"/>
        <v>2732</v>
      </c>
    </row>
    <row r="913" spans="1:15" ht="15" customHeight="1">
      <c r="A913" s="34"/>
      <c r="B913" s="1" t="s">
        <v>27</v>
      </c>
      <c r="C913" s="183">
        <v>118199</v>
      </c>
      <c r="D913" s="183">
        <v>118130</v>
      </c>
      <c r="E913" s="183">
        <f t="shared" si="35"/>
        <v>-69</v>
      </c>
      <c r="F913" s="186"/>
      <c r="G913" s="42">
        <f t="shared" si="36"/>
        <v>3191.373</v>
      </c>
      <c r="I913" s="10">
        <f t="shared" si="37"/>
        <v>3073.174</v>
      </c>
      <c r="J913" s="10">
        <v>72469</v>
      </c>
      <c r="K913" s="10">
        <v>74826</v>
      </c>
      <c r="L913" s="10">
        <v>45730</v>
      </c>
      <c r="M913" s="10">
        <v>43304</v>
      </c>
      <c r="N913" s="10">
        <f t="shared" si="38"/>
        <v>118199</v>
      </c>
      <c r="O913" s="10">
        <f t="shared" si="39"/>
        <v>118130</v>
      </c>
    </row>
    <row r="914" spans="1:7" ht="15" customHeight="1">
      <c r="A914" s="40"/>
      <c r="B914" s="2"/>
      <c r="C914" s="179"/>
      <c r="D914" s="180"/>
      <c r="E914" s="180"/>
      <c r="F914" s="180"/>
      <c r="G914" s="38"/>
    </row>
    <row r="915" spans="1:7" ht="15" customHeight="1">
      <c r="A915" s="40"/>
      <c r="B915" s="2"/>
      <c r="C915" s="179"/>
      <c r="D915" s="180"/>
      <c r="E915" s="180"/>
      <c r="F915" s="180"/>
      <c r="G915" s="38"/>
    </row>
    <row r="916" spans="1:7" ht="13.5" customHeight="1">
      <c r="A916" s="47" t="s">
        <v>71</v>
      </c>
      <c r="B916" s="101"/>
      <c r="C916" s="101"/>
      <c r="D916" s="102"/>
      <c r="E916" s="102"/>
      <c r="F916" s="102"/>
      <c r="G916" s="102"/>
    </row>
    <row r="917" spans="1:7" ht="13.5" customHeight="1">
      <c r="A917" s="47" t="s">
        <v>195</v>
      </c>
      <c r="B917" s="101"/>
      <c r="C917" s="101"/>
      <c r="D917" s="102"/>
      <c r="E917" s="102"/>
      <c r="F917" s="102"/>
      <c r="G917" s="102"/>
    </row>
    <row r="918" spans="1:7" ht="42" customHeight="1">
      <c r="A918" s="16" t="s">
        <v>37</v>
      </c>
      <c r="B918" s="16" t="s">
        <v>38</v>
      </c>
      <c r="C918" s="16" t="s">
        <v>196</v>
      </c>
      <c r="D918" s="16" t="s">
        <v>197</v>
      </c>
      <c r="E918" s="16" t="s">
        <v>72</v>
      </c>
      <c r="F918" s="16" t="s">
        <v>73</v>
      </c>
      <c r="G918" s="16" t="s">
        <v>74</v>
      </c>
    </row>
    <row r="919" spans="1:13" ht="14.25">
      <c r="A919" s="103">
        <v>1</v>
      </c>
      <c r="B919" s="103">
        <v>2</v>
      </c>
      <c r="C919" s="103">
        <v>3</v>
      </c>
      <c r="D919" s="103">
        <v>4</v>
      </c>
      <c r="E919" s="103">
        <v>5</v>
      </c>
      <c r="F919" s="103">
        <v>6</v>
      </c>
      <c r="G919" s="103">
        <v>7</v>
      </c>
      <c r="J919" s="10">
        <v>108.904</v>
      </c>
      <c r="K919" s="10">
        <v>232.144</v>
      </c>
      <c r="L919" s="289">
        <v>7.457483940000002</v>
      </c>
      <c r="M919" s="289">
        <v>7.6615</v>
      </c>
    </row>
    <row r="920" spans="1:15" ht="12.75" customHeight="1">
      <c r="A920" s="195">
        <v>1</v>
      </c>
      <c r="B920" s="211" t="s">
        <v>221</v>
      </c>
      <c r="C920" s="192">
        <f>J919+K919</f>
        <v>341.048</v>
      </c>
      <c r="D920" s="192">
        <f>L919+M919</f>
        <v>15.118983940000003</v>
      </c>
      <c r="E920" s="192">
        <f>N920+O920</f>
        <v>374.53312011199995</v>
      </c>
      <c r="F920" s="192">
        <f>D920+E920</f>
        <v>389.65210405199997</v>
      </c>
      <c r="G920" s="204">
        <f>F920/C920</f>
        <v>1.1425139688606882</v>
      </c>
      <c r="H920" s="197"/>
      <c r="J920" s="10">
        <v>163.356</v>
      </c>
      <c r="K920" s="10">
        <v>347.77500000000003</v>
      </c>
      <c r="L920" s="289">
        <v>11.931974304000002</v>
      </c>
      <c r="M920" s="289">
        <v>8.378000000000002</v>
      </c>
      <c r="N920" s="10">
        <v>119.78686143999998</v>
      </c>
      <c r="O920" s="289">
        <v>254.74625867199998</v>
      </c>
    </row>
    <row r="921" spans="1:15" ht="12.75" customHeight="1">
      <c r="A921" s="195">
        <v>2</v>
      </c>
      <c r="B921" s="211" t="s">
        <v>222</v>
      </c>
      <c r="C921" s="192">
        <f aca="true" t="shared" si="40" ref="C921:C954">J920+K920</f>
        <v>511.13100000000003</v>
      </c>
      <c r="D921" s="192">
        <f aca="true" t="shared" si="41" ref="D921:D954">L920+M920</f>
        <v>20.309974304000004</v>
      </c>
      <c r="E921" s="192">
        <f aca="true" t="shared" si="42" ref="E921:E954">N921+O921</f>
        <v>561.316252368</v>
      </c>
      <c r="F921" s="192">
        <f aca="true" t="shared" si="43" ref="F921:F953">D921+E921</f>
        <v>581.626226672</v>
      </c>
      <c r="G921" s="204">
        <f aca="true" t="shared" si="44" ref="G921:G953">F921/C921</f>
        <v>1.1379200765987585</v>
      </c>
      <c r="H921" s="197"/>
      <c r="J921" s="10">
        <v>416.047</v>
      </c>
      <c r="K921" s="10">
        <v>623.839</v>
      </c>
      <c r="L921" s="289">
        <v>6.7117355460000026</v>
      </c>
      <c r="M921" s="289">
        <v>9.112500000000011</v>
      </c>
      <c r="N921" s="10">
        <v>179.68029216</v>
      </c>
      <c r="O921" s="289">
        <v>381.63596020800003</v>
      </c>
    </row>
    <row r="922" spans="1:15" ht="12.75" customHeight="1">
      <c r="A922" s="195">
        <v>3</v>
      </c>
      <c r="B922" s="211" t="s">
        <v>223</v>
      </c>
      <c r="C922" s="192">
        <f t="shared" si="40"/>
        <v>1039.886</v>
      </c>
      <c r="D922" s="192">
        <f t="shared" si="41"/>
        <v>15.824235546000015</v>
      </c>
      <c r="E922" s="192">
        <f t="shared" si="42"/>
        <v>1143.165064448</v>
      </c>
      <c r="F922" s="192">
        <f t="shared" si="43"/>
        <v>1158.989299994</v>
      </c>
      <c r="G922" s="204">
        <f t="shared" si="44"/>
        <v>1.1145349586339273</v>
      </c>
      <c r="H922" s="197"/>
      <c r="J922" s="10">
        <v>361.596</v>
      </c>
      <c r="K922" s="10">
        <v>640.414</v>
      </c>
      <c r="L922" s="289">
        <v>8.6133939507</v>
      </c>
      <c r="M922" s="289">
        <v>9.98950000000002</v>
      </c>
      <c r="N922" s="10">
        <v>457.746828112</v>
      </c>
      <c r="O922" s="289">
        <v>685.4182363360001</v>
      </c>
    </row>
    <row r="923" spans="1:15" ht="12.75" customHeight="1">
      <c r="A923" s="195">
        <v>4</v>
      </c>
      <c r="B923" s="211" t="s">
        <v>224</v>
      </c>
      <c r="C923" s="192">
        <f t="shared" si="40"/>
        <v>1002.01</v>
      </c>
      <c r="D923" s="192">
        <f t="shared" si="41"/>
        <v>18.60289395070002</v>
      </c>
      <c r="E923" s="192">
        <f t="shared" si="42"/>
        <v>1101.387068704</v>
      </c>
      <c r="F923" s="192">
        <f t="shared" si="43"/>
        <v>1119.9899626547</v>
      </c>
      <c r="G923" s="204">
        <f t="shared" si="44"/>
        <v>1.1177432986244649</v>
      </c>
      <c r="H923" s="197"/>
      <c r="J923" s="10">
        <v>275.76800000000003</v>
      </c>
      <c r="K923" s="10">
        <v>673.1999999999999</v>
      </c>
      <c r="L923" s="289">
        <v>8.874405888600002</v>
      </c>
      <c r="M923" s="289">
        <v>6.363000000000002</v>
      </c>
      <c r="N923" s="10">
        <v>397.796102688</v>
      </c>
      <c r="O923" s="289">
        <v>703.590966016</v>
      </c>
    </row>
    <row r="924" spans="1:15" ht="12.75" customHeight="1">
      <c r="A924" s="195">
        <v>5</v>
      </c>
      <c r="B924" s="211" t="s">
        <v>225</v>
      </c>
      <c r="C924" s="192">
        <f t="shared" si="40"/>
        <v>948.968</v>
      </c>
      <c r="D924" s="192">
        <f t="shared" si="41"/>
        <v>15.237405888600005</v>
      </c>
      <c r="E924" s="192">
        <f t="shared" si="42"/>
        <v>1043.672959136</v>
      </c>
      <c r="F924" s="192">
        <f t="shared" si="43"/>
        <v>1058.9103650246</v>
      </c>
      <c r="G924" s="204">
        <f t="shared" si="44"/>
        <v>1.1158546600355332</v>
      </c>
      <c r="H924" s="197"/>
      <c r="J924" s="10">
        <v>221.186</v>
      </c>
      <c r="K924" s="10">
        <v>277.64300000000003</v>
      </c>
      <c r="L924" s="289">
        <v>11.559100107000003</v>
      </c>
      <c r="M924" s="289">
        <v>6.2425</v>
      </c>
      <c r="N924" s="10">
        <v>304.02059024</v>
      </c>
      <c r="O924" s="289">
        <v>739.652368896</v>
      </c>
    </row>
    <row r="925" spans="1:15" ht="12.75" customHeight="1">
      <c r="A925" s="195">
        <v>6</v>
      </c>
      <c r="B925" s="211" t="s">
        <v>226</v>
      </c>
      <c r="C925" s="192">
        <f t="shared" si="40"/>
        <v>498.82900000000006</v>
      </c>
      <c r="D925" s="192">
        <f t="shared" si="41"/>
        <v>17.801600107000002</v>
      </c>
      <c r="E925" s="192">
        <f t="shared" si="42"/>
        <v>548.8443593919999</v>
      </c>
      <c r="F925" s="192">
        <f t="shared" si="43"/>
        <v>566.6459594989999</v>
      </c>
      <c r="G925" s="204">
        <f t="shared" si="44"/>
        <v>1.1359523193298702</v>
      </c>
      <c r="H925" s="197"/>
      <c r="J925" s="10">
        <v>283.229</v>
      </c>
      <c r="K925" s="10">
        <v>307.46999999999997</v>
      </c>
      <c r="L925" s="289">
        <v>10.664202034200002</v>
      </c>
      <c r="M925" s="289">
        <v>4.967894999999995</v>
      </c>
      <c r="N925" s="10">
        <v>243.799030112</v>
      </c>
      <c r="O925" s="289">
        <v>305.0453292799999</v>
      </c>
    </row>
    <row r="926" spans="1:15" ht="12.75" customHeight="1">
      <c r="A926" s="195">
        <v>7</v>
      </c>
      <c r="B926" s="211" t="s">
        <v>227</v>
      </c>
      <c r="C926" s="192">
        <f t="shared" si="40"/>
        <v>590.699</v>
      </c>
      <c r="D926" s="192">
        <f t="shared" si="41"/>
        <v>15.632097034199997</v>
      </c>
      <c r="E926" s="192">
        <f t="shared" si="42"/>
        <v>650.020223408</v>
      </c>
      <c r="F926" s="192">
        <f t="shared" si="43"/>
        <v>665.6523204422</v>
      </c>
      <c r="G926" s="204">
        <f t="shared" si="44"/>
        <v>1.1268891947374213</v>
      </c>
      <c r="H926" s="197"/>
      <c r="J926" s="10">
        <v>400.89199999999994</v>
      </c>
      <c r="K926" s="10">
        <v>514.224</v>
      </c>
      <c r="L926" s="289">
        <v>12.677722698000004</v>
      </c>
      <c r="M926" s="289">
        <v>8.770300000000002</v>
      </c>
      <c r="N926" s="10">
        <v>312.164766992</v>
      </c>
      <c r="O926" s="289">
        <v>337.8554564159999</v>
      </c>
    </row>
    <row r="927" spans="1:15" ht="12.75" customHeight="1">
      <c r="A927" s="195">
        <v>8</v>
      </c>
      <c r="B927" s="211" t="s">
        <v>228</v>
      </c>
      <c r="C927" s="192">
        <f t="shared" si="40"/>
        <v>915.116</v>
      </c>
      <c r="D927" s="192">
        <f t="shared" si="41"/>
        <v>21.448022698000006</v>
      </c>
      <c r="E927" s="192">
        <f t="shared" si="42"/>
        <v>1006.8086994560001</v>
      </c>
      <c r="F927" s="192">
        <f t="shared" si="43"/>
        <v>1028.256722154</v>
      </c>
      <c r="G927" s="204">
        <f t="shared" si="44"/>
        <v>1.1236353884687844</v>
      </c>
      <c r="H927" s="197"/>
      <c r="J927" s="10">
        <v>299.4</v>
      </c>
      <c r="K927" s="10">
        <v>359.36</v>
      </c>
      <c r="L927" s="289">
        <v>8.650681370400001</v>
      </c>
      <c r="M927" s="289">
        <v>5.191419999999999</v>
      </c>
      <c r="N927" s="10">
        <v>441.8701968320001</v>
      </c>
      <c r="O927" s="289">
        <v>564.938502624</v>
      </c>
    </row>
    <row r="928" spans="1:15" ht="12.75" customHeight="1">
      <c r="A928" s="195">
        <v>9</v>
      </c>
      <c r="B928" s="211" t="s">
        <v>229</v>
      </c>
      <c r="C928" s="192">
        <f t="shared" si="40"/>
        <v>658.76</v>
      </c>
      <c r="D928" s="192">
        <f t="shared" si="41"/>
        <v>13.8421013704</v>
      </c>
      <c r="E928" s="192">
        <f t="shared" si="42"/>
        <v>724.853056256</v>
      </c>
      <c r="F928" s="192">
        <f t="shared" si="43"/>
        <v>738.6951576263999</v>
      </c>
      <c r="G928" s="204">
        <f t="shared" si="44"/>
        <v>1.1213418507899688</v>
      </c>
      <c r="H928" s="197"/>
      <c r="J928" s="10">
        <v>410.1089999999999</v>
      </c>
      <c r="K928" s="10">
        <v>497.51800000000003</v>
      </c>
      <c r="L928" s="289">
        <v>8.6133939507</v>
      </c>
      <c r="M928" s="289">
        <v>6.015286486718003</v>
      </c>
      <c r="N928" s="10">
        <v>330.0473112</v>
      </c>
      <c r="O928" s="289">
        <v>394.805745056</v>
      </c>
    </row>
    <row r="929" spans="1:15" ht="12.75" customHeight="1">
      <c r="A929" s="195">
        <v>10</v>
      </c>
      <c r="B929" s="211" t="s">
        <v>230</v>
      </c>
      <c r="C929" s="192">
        <f t="shared" si="40"/>
        <v>907.627</v>
      </c>
      <c r="D929" s="192">
        <f t="shared" si="41"/>
        <v>14.628680437418005</v>
      </c>
      <c r="E929" s="192">
        <f t="shared" si="42"/>
        <v>998.4907387359999</v>
      </c>
      <c r="F929" s="192">
        <f t="shared" si="43"/>
        <v>1013.1194191734179</v>
      </c>
      <c r="G929" s="204">
        <f t="shared" si="44"/>
        <v>1.1162288243666374</v>
      </c>
      <c r="H929" s="197"/>
      <c r="J929" s="10">
        <v>277.088</v>
      </c>
      <c r="K929" s="10">
        <v>426.735</v>
      </c>
      <c r="L929" s="289">
        <v>11.670962366100003</v>
      </c>
      <c r="M929" s="289">
        <v>4.734348393882002</v>
      </c>
      <c r="N929" s="10">
        <v>451.87357531199996</v>
      </c>
      <c r="O929" s="289">
        <v>546.617163424</v>
      </c>
    </row>
    <row r="930" spans="1:15" ht="12.75" customHeight="1">
      <c r="A930" s="195">
        <v>11</v>
      </c>
      <c r="B930" s="211" t="s">
        <v>231</v>
      </c>
      <c r="C930" s="192">
        <f t="shared" si="40"/>
        <v>703.8230000000001</v>
      </c>
      <c r="D930" s="192">
        <f t="shared" si="41"/>
        <v>16.405310759982004</v>
      </c>
      <c r="E930" s="192">
        <f t="shared" si="42"/>
        <v>774.4245655039999</v>
      </c>
      <c r="F930" s="192">
        <f t="shared" si="43"/>
        <v>790.829876263982</v>
      </c>
      <c r="G930" s="204">
        <f t="shared" si="44"/>
        <v>1.123620393570517</v>
      </c>
      <c r="H930" s="197"/>
      <c r="J930" s="10">
        <v>501.61699999999996</v>
      </c>
      <c r="K930" s="10">
        <v>701.944</v>
      </c>
      <c r="L930" s="289">
        <v>16.09325034252</v>
      </c>
      <c r="M930" s="289">
        <v>9.748335154949984</v>
      </c>
      <c r="N930" s="10">
        <v>305.575978976</v>
      </c>
      <c r="O930" s="289">
        <v>468.848586528</v>
      </c>
    </row>
    <row r="931" spans="1:15" ht="12.75" customHeight="1">
      <c r="A931" s="195">
        <v>12</v>
      </c>
      <c r="B931" s="211" t="s">
        <v>232</v>
      </c>
      <c r="C931" s="192">
        <f t="shared" si="40"/>
        <v>1203.561</v>
      </c>
      <c r="D931" s="192">
        <f t="shared" si="41"/>
        <v>25.841585497469985</v>
      </c>
      <c r="E931" s="192">
        <f t="shared" si="42"/>
        <v>1323.570811248</v>
      </c>
      <c r="F931" s="192">
        <f t="shared" si="43"/>
        <v>1349.41239674547</v>
      </c>
      <c r="G931" s="204">
        <f t="shared" si="44"/>
        <v>1.1211832194176032</v>
      </c>
      <c r="H931" s="197"/>
      <c r="J931" s="10">
        <v>264.384</v>
      </c>
      <c r="K931" s="10">
        <v>631.414</v>
      </c>
      <c r="L931" s="289">
        <v>14.426502681930005</v>
      </c>
      <c r="M931" s="289">
        <v>4.1585005000000015</v>
      </c>
      <c r="N931" s="10">
        <v>552.421918256</v>
      </c>
      <c r="O931" s="289">
        <v>771.1488929919999</v>
      </c>
    </row>
    <row r="932" spans="1:15" ht="12.75" customHeight="1">
      <c r="A932" s="195">
        <v>13</v>
      </c>
      <c r="B932" s="211" t="s">
        <v>233</v>
      </c>
      <c r="C932" s="192">
        <f t="shared" si="40"/>
        <v>895.798</v>
      </c>
      <c r="D932" s="192">
        <f t="shared" si="41"/>
        <v>18.585003181930006</v>
      </c>
      <c r="E932" s="192">
        <f t="shared" si="42"/>
        <v>985.1065947520001</v>
      </c>
      <c r="F932" s="192">
        <f t="shared" si="43"/>
        <v>1003.6915979339301</v>
      </c>
      <c r="G932" s="204">
        <f t="shared" si="44"/>
        <v>1.1204441156755542</v>
      </c>
      <c r="H932" s="197"/>
      <c r="J932" s="10">
        <v>179.863</v>
      </c>
      <c r="K932" s="10">
        <v>294.89700000000005</v>
      </c>
      <c r="L932" s="289">
        <v>17.935248875700005</v>
      </c>
      <c r="M932" s="289">
        <v>4.3527634999999965</v>
      </c>
      <c r="N932" s="10">
        <v>291.4462872</v>
      </c>
      <c r="O932" s="289">
        <v>693.6603075520001</v>
      </c>
    </row>
    <row r="933" spans="1:15" ht="12.75" customHeight="1">
      <c r="A933" s="195">
        <v>14</v>
      </c>
      <c r="B933" s="211" t="s">
        <v>234</v>
      </c>
      <c r="C933" s="192">
        <f t="shared" si="40"/>
        <v>474.76000000000005</v>
      </c>
      <c r="D933" s="192">
        <f t="shared" si="41"/>
        <v>22.2880123757</v>
      </c>
      <c r="E933" s="192">
        <f t="shared" si="42"/>
        <v>522.0391505920002</v>
      </c>
      <c r="F933" s="192">
        <f t="shared" si="43"/>
        <v>544.3271629677001</v>
      </c>
      <c r="G933" s="204">
        <f t="shared" si="44"/>
        <v>1.1465312220231276</v>
      </c>
      <c r="H933" s="197"/>
      <c r="J933" s="10">
        <v>36.837</v>
      </c>
      <c r="K933" s="10">
        <v>200.499</v>
      </c>
      <c r="L933" s="289">
        <v>12.416710760100004</v>
      </c>
      <c r="M933" s="289">
        <v>2.606855000000001</v>
      </c>
      <c r="N933" s="10">
        <v>198.09871124800003</v>
      </c>
      <c r="O933" s="289">
        <v>323.9404393440001</v>
      </c>
    </row>
    <row r="934" spans="1:15" ht="12.75" customHeight="1">
      <c r="A934" s="195">
        <v>15</v>
      </c>
      <c r="B934" s="211" t="s">
        <v>235</v>
      </c>
      <c r="C934" s="192">
        <f t="shared" si="40"/>
        <v>237.336</v>
      </c>
      <c r="D934" s="192">
        <f t="shared" si="41"/>
        <v>15.023565760100006</v>
      </c>
      <c r="E934" s="192">
        <f t="shared" si="42"/>
        <v>260.87310816</v>
      </c>
      <c r="F934" s="192">
        <f t="shared" si="43"/>
        <v>275.8966739201</v>
      </c>
      <c r="G934" s="204">
        <f t="shared" si="44"/>
        <v>1.1624729241248692</v>
      </c>
      <c r="H934" s="197"/>
      <c r="J934" s="10">
        <v>365.769</v>
      </c>
      <c r="K934" s="10">
        <v>693.0049999999999</v>
      </c>
      <c r="L934" s="289">
        <v>11.857399464600004</v>
      </c>
      <c r="M934" s="289">
        <v>8.091019000000017</v>
      </c>
      <c r="N934" s="10">
        <v>40.62429043200001</v>
      </c>
      <c r="O934" s="289">
        <v>220.24881772800003</v>
      </c>
    </row>
    <row r="935" spans="1:15" ht="12.75" customHeight="1">
      <c r="A935" s="195">
        <v>16</v>
      </c>
      <c r="B935" s="211" t="s">
        <v>236</v>
      </c>
      <c r="C935" s="192">
        <f t="shared" si="40"/>
        <v>1058.774</v>
      </c>
      <c r="D935" s="192">
        <f t="shared" si="41"/>
        <v>19.94841846460002</v>
      </c>
      <c r="E935" s="192">
        <f t="shared" si="42"/>
        <v>1164.69575504</v>
      </c>
      <c r="F935" s="192">
        <f t="shared" si="43"/>
        <v>1184.6441735046</v>
      </c>
      <c r="G935" s="204">
        <f t="shared" si="44"/>
        <v>1.1188829471677622</v>
      </c>
      <c r="H935" s="197"/>
      <c r="J935" s="10">
        <v>234.011</v>
      </c>
      <c r="K935" s="10">
        <v>440.66499999999996</v>
      </c>
      <c r="L935" s="289">
        <v>17.189500481700005</v>
      </c>
      <c r="M935" s="289">
        <v>7.597437950000007</v>
      </c>
      <c r="N935" s="10">
        <v>403.300544544</v>
      </c>
      <c r="O935" s="289">
        <v>761.395210496</v>
      </c>
    </row>
    <row r="936" spans="1:15" ht="12.75" customHeight="1">
      <c r="A936" s="195">
        <v>17</v>
      </c>
      <c r="B936" s="211" t="s">
        <v>237</v>
      </c>
      <c r="C936" s="192">
        <f t="shared" si="40"/>
        <v>674.6759999999999</v>
      </c>
      <c r="D936" s="192">
        <f t="shared" si="41"/>
        <v>24.786938431700012</v>
      </c>
      <c r="E936" s="192">
        <f t="shared" si="42"/>
        <v>742.124004048</v>
      </c>
      <c r="F936" s="192">
        <f t="shared" si="43"/>
        <v>766.9109424797</v>
      </c>
      <c r="G936" s="204">
        <f t="shared" si="44"/>
        <v>1.1367099800195948</v>
      </c>
      <c r="H936" s="197"/>
      <c r="J936" s="10">
        <v>324.903</v>
      </c>
      <c r="K936" s="10">
        <v>436.85699999999997</v>
      </c>
      <c r="L936" s="289">
        <v>11.857399464600004</v>
      </c>
      <c r="M936" s="289">
        <v>6.040096999999998</v>
      </c>
      <c r="N936" s="10">
        <v>257.94883616</v>
      </c>
      <c r="O936" s="289">
        <v>484.175167888</v>
      </c>
    </row>
    <row r="937" spans="1:15" s="228" customFormat="1" ht="12.75" customHeight="1">
      <c r="A937" s="195">
        <v>18</v>
      </c>
      <c r="B937" s="211" t="s">
        <v>238</v>
      </c>
      <c r="C937" s="192">
        <f t="shared" si="40"/>
        <v>761.76</v>
      </c>
      <c r="D937" s="192">
        <f t="shared" si="41"/>
        <v>17.897496464600003</v>
      </c>
      <c r="E937" s="192">
        <f t="shared" si="42"/>
        <v>837.603175824</v>
      </c>
      <c r="F937" s="192">
        <f t="shared" si="43"/>
        <v>855.5006722886</v>
      </c>
      <c r="G937" s="204">
        <f t="shared" si="44"/>
        <v>1.1230580134013337</v>
      </c>
      <c r="H937" s="197"/>
      <c r="J937" s="228">
        <v>175.111</v>
      </c>
      <c r="K937" s="228">
        <v>301.26</v>
      </c>
      <c r="L937" s="290">
        <v>13.609908190500004</v>
      </c>
      <c r="M937" s="290">
        <v>4.208683600000002</v>
      </c>
      <c r="N937" s="228">
        <v>357.80632046399995</v>
      </c>
      <c r="O937" s="290">
        <v>479.79685536000005</v>
      </c>
    </row>
    <row r="938" spans="1:15" ht="12.75" customHeight="1">
      <c r="A938" s="195">
        <v>19</v>
      </c>
      <c r="B938" s="211" t="s">
        <v>239</v>
      </c>
      <c r="C938" s="192">
        <f t="shared" si="40"/>
        <v>476.371</v>
      </c>
      <c r="D938" s="192">
        <f t="shared" si="41"/>
        <v>17.818591790500008</v>
      </c>
      <c r="E938" s="192">
        <f t="shared" si="42"/>
        <v>523.7954388159999</v>
      </c>
      <c r="F938" s="192">
        <f t="shared" si="43"/>
        <v>541.6140306064999</v>
      </c>
      <c r="G938" s="204">
        <f t="shared" si="44"/>
        <v>1.1369584433277844</v>
      </c>
      <c r="H938" s="197"/>
      <c r="J938" s="10">
        <v>302.38800000000003</v>
      </c>
      <c r="K938" s="10">
        <v>326.249</v>
      </c>
      <c r="L938" s="289">
        <v>8.650681370400001</v>
      </c>
      <c r="M938" s="289">
        <v>5.886976899600005</v>
      </c>
      <c r="N938" s="10">
        <v>192.91918504</v>
      </c>
      <c r="O938" s="289">
        <v>330.87625377599994</v>
      </c>
    </row>
    <row r="939" spans="1:15" ht="12.75" customHeight="1">
      <c r="A939" s="195">
        <v>20</v>
      </c>
      <c r="B939" s="211" t="s">
        <v>240</v>
      </c>
      <c r="C939" s="192">
        <f t="shared" si="40"/>
        <v>628.6370000000001</v>
      </c>
      <c r="D939" s="192">
        <f t="shared" si="41"/>
        <v>14.537658270000005</v>
      </c>
      <c r="E939" s="192">
        <f t="shared" si="42"/>
        <v>690.499266128</v>
      </c>
      <c r="F939" s="192">
        <f t="shared" si="43"/>
        <v>705.036924398</v>
      </c>
      <c r="G939" s="204">
        <f t="shared" si="44"/>
        <v>1.1215326562038186</v>
      </c>
      <c r="H939" s="197"/>
      <c r="J939" s="10">
        <v>133.983</v>
      </c>
      <c r="K939" s="10">
        <v>296.762</v>
      </c>
      <c r="L939" s="289">
        <v>15.399704336100001</v>
      </c>
      <c r="M939" s="289">
        <v>3.0294086900000003</v>
      </c>
      <c r="N939" s="10">
        <v>332.588441472</v>
      </c>
      <c r="O939" s="289">
        <v>357.91082465600005</v>
      </c>
    </row>
    <row r="940" spans="1:15" ht="12.75" customHeight="1">
      <c r="A940" s="195">
        <v>21</v>
      </c>
      <c r="B940" s="211" t="s">
        <v>241</v>
      </c>
      <c r="C940" s="192">
        <f t="shared" si="40"/>
        <v>430.745</v>
      </c>
      <c r="D940" s="192">
        <f t="shared" si="41"/>
        <v>18.4291130261</v>
      </c>
      <c r="E940" s="192">
        <f t="shared" si="42"/>
        <v>473.758451792</v>
      </c>
      <c r="F940" s="192">
        <f t="shared" si="43"/>
        <v>492.18756481810004</v>
      </c>
      <c r="G940" s="204">
        <f t="shared" si="44"/>
        <v>1.1426425491139771</v>
      </c>
      <c r="H940" s="197"/>
      <c r="J940" s="10">
        <v>200.12400000000002</v>
      </c>
      <c r="K940" s="10">
        <v>345.687</v>
      </c>
      <c r="L940" s="289">
        <v>11.260800749400005</v>
      </c>
      <c r="M940" s="289">
        <v>4.544710364949989</v>
      </c>
      <c r="N940" s="10">
        <v>147.711060288</v>
      </c>
      <c r="O940" s="289">
        <v>326.047391504</v>
      </c>
    </row>
    <row r="941" spans="1:15" ht="12.75" customHeight="1">
      <c r="A941" s="195">
        <v>22</v>
      </c>
      <c r="B941" s="211" t="s">
        <v>242</v>
      </c>
      <c r="C941" s="192">
        <f t="shared" si="40"/>
        <v>545.811</v>
      </c>
      <c r="D941" s="192">
        <f t="shared" si="41"/>
        <v>15.805511114349994</v>
      </c>
      <c r="E941" s="192">
        <f t="shared" si="42"/>
        <v>600.4257745919999</v>
      </c>
      <c r="F941" s="192">
        <f t="shared" si="43"/>
        <v>616.2312857063499</v>
      </c>
      <c r="G941" s="204">
        <f t="shared" si="44"/>
        <v>1.129019542857051</v>
      </c>
      <c r="H941" s="197"/>
      <c r="J941" s="10">
        <v>444.282</v>
      </c>
      <c r="K941" s="10">
        <v>436.169</v>
      </c>
      <c r="L941" s="289">
        <v>12.051294047040003</v>
      </c>
      <c r="M941" s="289">
        <v>5.525580400000009</v>
      </c>
      <c r="N941" s="10">
        <v>220.625656704</v>
      </c>
      <c r="O941" s="289">
        <v>379.800117888</v>
      </c>
    </row>
    <row r="942" spans="1:15" ht="12.75" customHeight="1">
      <c r="A942" s="195">
        <v>23</v>
      </c>
      <c r="B942" s="211" t="s">
        <v>243</v>
      </c>
      <c r="C942" s="192">
        <f t="shared" si="40"/>
        <v>880.451</v>
      </c>
      <c r="D942" s="192">
        <f t="shared" si="41"/>
        <v>17.576874447040012</v>
      </c>
      <c r="E942" s="192">
        <f t="shared" si="42"/>
        <v>968.250088064</v>
      </c>
      <c r="F942" s="192">
        <f t="shared" si="43"/>
        <v>985.82696251104</v>
      </c>
      <c r="G942" s="204">
        <f t="shared" si="44"/>
        <v>1.1196840738565121</v>
      </c>
      <c r="H942" s="197"/>
      <c r="J942" s="10">
        <v>220.89600000000002</v>
      </c>
      <c r="K942" s="10">
        <v>308.84</v>
      </c>
      <c r="L942" s="289">
        <v>11.638186724183704</v>
      </c>
      <c r="M942" s="289">
        <v>5.403404996</v>
      </c>
      <c r="N942" s="10">
        <v>488.973924672</v>
      </c>
      <c r="O942" s="289">
        <v>479.276163392</v>
      </c>
    </row>
    <row r="943" spans="1:15" ht="12.75" customHeight="1">
      <c r="A943" s="195">
        <v>24</v>
      </c>
      <c r="B943" s="211" t="s">
        <v>244</v>
      </c>
      <c r="C943" s="192">
        <f t="shared" si="40"/>
        <v>529.736</v>
      </c>
      <c r="D943" s="192">
        <f t="shared" si="41"/>
        <v>17.041591720183703</v>
      </c>
      <c r="E943" s="192">
        <f t="shared" si="42"/>
        <v>582.37163576</v>
      </c>
      <c r="F943" s="192">
        <f t="shared" si="43"/>
        <v>599.4132274801837</v>
      </c>
      <c r="G943" s="204">
        <f t="shared" si="44"/>
        <v>1.1315319847625678</v>
      </c>
      <c r="H943" s="197"/>
      <c r="J943" s="10">
        <v>190.954</v>
      </c>
      <c r="K943" s="10">
        <v>756.288</v>
      </c>
      <c r="L943" s="289">
        <v>8.874405888600002</v>
      </c>
      <c r="M943" s="289">
        <v>6.266563852149993</v>
      </c>
      <c r="N943" s="10">
        <v>243.10742155199998</v>
      </c>
      <c r="O943" s="289">
        <v>339.264214208</v>
      </c>
    </row>
    <row r="944" spans="1:15" ht="12.75" customHeight="1">
      <c r="A944" s="195">
        <v>25</v>
      </c>
      <c r="B944" s="211" t="s">
        <v>245</v>
      </c>
      <c r="C944" s="192">
        <f t="shared" si="40"/>
        <v>947.242</v>
      </c>
      <c r="D944" s="192">
        <f t="shared" si="41"/>
        <v>15.140969740749995</v>
      </c>
      <c r="E944" s="192">
        <f t="shared" si="42"/>
        <v>1040.671611232</v>
      </c>
      <c r="F944" s="192">
        <f t="shared" si="43"/>
        <v>1055.81258097275</v>
      </c>
      <c r="G944" s="204">
        <f t="shared" si="44"/>
        <v>1.1146175749942995</v>
      </c>
      <c r="H944" s="197"/>
      <c r="J944" s="10">
        <v>286.421</v>
      </c>
      <c r="K944" s="10">
        <v>993.82</v>
      </c>
      <c r="L944" s="289">
        <v>10.414376322210002</v>
      </c>
      <c r="M944" s="289">
        <v>4.825420942800001</v>
      </c>
      <c r="N944" s="10">
        <v>210.34525983999998</v>
      </c>
      <c r="O944" s="289">
        <v>830.326351392</v>
      </c>
    </row>
    <row r="945" spans="1:15" ht="12.75" customHeight="1">
      <c r="A945" s="195">
        <v>26</v>
      </c>
      <c r="B945" s="211" t="s">
        <v>246</v>
      </c>
      <c r="C945" s="192">
        <f t="shared" si="40"/>
        <v>1280.241</v>
      </c>
      <c r="D945" s="192">
        <f t="shared" si="41"/>
        <v>15.239797265010003</v>
      </c>
      <c r="E945" s="192">
        <f t="shared" si="42"/>
        <v>1406.6188511040002</v>
      </c>
      <c r="F945" s="192">
        <f t="shared" si="43"/>
        <v>1421.8586483690103</v>
      </c>
      <c r="G945" s="204">
        <f t="shared" si="44"/>
        <v>1.1106179605004138</v>
      </c>
      <c r="H945" s="197"/>
      <c r="J945" s="10">
        <v>328.636</v>
      </c>
      <c r="K945" s="10">
        <v>701.7749999999999</v>
      </c>
      <c r="L945" s="289">
        <v>11.596387526700003</v>
      </c>
      <c r="M945" s="289">
        <v>5.944117400000003</v>
      </c>
      <c r="N945" s="10">
        <v>315.50610651200003</v>
      </c>
      <c r="O945" s="289">
        <v>1091.1127445920001</v>
      </c>
    </row>
    <row r="946" spans="1:15" ht="12.75" customHeight="1">
      <c r="A946" s="195">
        <v>27</v>
      </c>
      <c r="B946" s="211" t="s">
        <v>247</v>
      </c>
      <c r="C946" s="192">
        <f t="shared" si="40"/>
        <v>1030.4109999999998</v>
      </c>
      <c r="D946" s="192">
        <f t="shared" si="41"/>
        <v>17.540504926700006</v>
      </c>
      <c r="E946" s="192">
        <f t="shared" si="42"/>
        <v>1132.4792537439998</v>
      </c>
      <c r="F946" s="192">
        <f t="shared" si="43"/>
        <v>1150.0197586706997</v>
      </c>
      <c r="G946" s="204">
        <f t="shared" si="44"/>
        <v>1.116078689640056</v>
      </c>
      <c r="H946" s="197"/>
      <c r="J946" s="10">
        <v>777.3910000000001</v>
      </c>
      <c r="K946" s="10">
        <v>531.01</v>
      </c>
      <c r="L946" s="289">
        <v>6.413436188400002</v>
      </c>
      <c r="M946" s="289">
        <v>9.156344000000002</v>
      </c>
      <c r="N946" s="10">
        <v>361.83761785599995</v>
      </c>
      <c r="O946" s="289">
        <v>770.641635888</v>
      </c>
    </row>
    <row r="947" spans="1:15" ht="12.75" customHeight="1">
      <c r="A947" s="195">
        <v>28</v>
      </c>
      <c r="B947" s="211" t="s">
        <v>248</v>
      </c>
      <c r="C947" s="192">
        <f t="shared" si="40"/>
        <v>1308.401</v>
      </c>
      <c r="D947" s="192">
        <f t="shared" si="41"/>
        <v>15.569780188400005</v>
      </c>
      <c r="E947" s="192">
        <f t="shared" si="42"/>
        <v>1439.186458448</v>
      </c>
      <c r="F947" s="192">
        <f t="shared" si="43"/>
        <v>1454.7562386364</v>
      </c>
      <c r="G947" s="204">
        <f t="shared" si="44"/>
        <v>1.1118580913927762</v>
      </c>
      <c r="H947" s="197"/>
      <c r="J947" s="10">
        <v>311.473</v>
      </c>
      <c r="K947" s="10">
        <v>516.639</v>
      </c>
      <c r="L947" s="289">
        <v>7.1964720021</v>
      </c>
      <c r="M947" s="289">
        <v>10.867918499999996</v>
      </c>
      <c r="N947" s="10">
        <v>855.714800272</v>
      </c>
      <c r="O947" s="289">
        <v>583.471658176</v>
      </c>
    </row>
    <row r="948" spans="1:15" ht="12.75" customHeight="1">
      <c r="A948" s="195">
        <v>29</v>
      </c>
      <c r="B948" s="211" t="s">
        <v>249</v>
      </c>
      <c r="C948" s="192">
        <f t="shared" si="40"/>
        <v>828.1120000000001</v>
      </c>
      <c r="D948" s="192">
        <f t="shared" si="41"/>
        <v>18.064390502099997</v>
      </c>
      <c r="E948" s="192">
        <f t="shared" si="42"/>
        <v>910.7834101120001</v>
      </c>
      <c r="F948" s="192">
        <f t="shared" si="43"/>
        <v>928.8478006141</v>
      </c>
      <c r="G948" s="204">
        <f t="shared" si="44"/>
        <v>1.121645140529421</v>
      </c>
      <c r="H948" s="197"/>
      <c r="J948" s="10">
        <v>241.77900000000002</v>
      </c>
      <c r="K948" s="10">
        <v>713.334</v>
      </c>
      <c r="L948" s="289">
        <v>10.515052355400002</v>
      </c>
      <c r="M948" s="289">
        <v>7.318986154949997</v>
      </c>
      <c r="N948" s="10">
        <v>343.03110150400005</v>
      </c>
      <c r="O948" s="289">
        <v>567.752308608</v>
      </c>
    </row>
    <row r="949" spans="1:15" ht="12.75" customHeight="1">
      <c r="A949" s="195">
        <v>30</v>
      </c>
      <c r="B949" s="211" t="s">
        <v>250</v>
      </c>
      <c r="C949" s="192">
        <f t="shared" si="40"/>
        <v>955.1129999999999</v>
      </c>
      <c r="D949" s="192">
        <f t="shared" si="41"/>
        <v>17.83403851035</v>
      </c>
      <c r="E949" s="192">
        <f t="shared" si="42"/>
        <v>1049.7798355199998</v>
      </c>
      <c r="F949" s="192">
        <f t="shared" si="43"/>
        <v>1067.6138740303497</v>
      </c>
      <c r="G949" s="204">
        <f t="shared" si="44"/>
        <v>1.1177880251136252</v>
      </c>
      <c r="H949" s="197"/>
      <c r="J949" s="10">
        <v>408.144</v>
      </c>
      <c r="K949" s="10">
        <v>744.783</v>
      </c>
      <c r="L949" s="289">
        <v>8.799831049200002</v>
      </c>
      <c r="M949" s="289">
        <v>10.268362500000018</v>
      </c>
      <c r="N949" s="10">
        <v>266.29730616</v>
      </c>
      <c r="O949" s="289">
        <v>783.4825293599998</v>
      </c>
    </row>
    <row r="950" spans="1:15" ht="12.75" customHeight="1">
      <c r="A950" s="195">
        <v>31</v>
      </c>
      <c r="B950" s="211" t="s">
        <v>251</v>
      </c>
      <c r="C950" s="192">
        <f t="shared" si="40"/>
        <v>1152.9270000000001</v>
      </c>
      <c r="D950" s="192">
        <f t="shared" si="41"/>
        <v>19.068193549200018</v>
      </c>
      <c r="E950" s="192">
        <f t="shared" si="42"/>
        <v>1267.5997719360003</v>
      </c>
      <c r="F950" s="192">
        <f t="shared" si="43"/>
        <v>1286.6679654852003</v>
      </c>
      <c r="G950" s="204">
        <f t="shared" si="44"/>
        <v>1.116001243344288</v>
      </c>
      <c r="H950" s="197"/>
      <c r="J950" s="10">
        <v>257.697</v>
      </c>
      <c r="K950" s="10">
        <v>476.908</v>
      </c>
      <c r="L950" s="289">
        <v>6.823597805100002</v>
      </c>
      <c r="M950" s="289">
        <v>10.029486800000008</v>
      </c>
      <c r="N950" s="10">
        <v>449.47069348800005</v>
      </c>
      <c r="O950" s="289">
        <v>818.1290784480001</v>
      </c>
    </row>
    <row r="951" spans="1:15" ht="12.75" customHeight="1">
      <c r="A951" s="195">
        <v>32</v>
      </c>
      <c r="B951" s="211" t="s">
        <v>252</v>
      </c>
      <c r="C951" s="192">
        <f t="shared" si="40"/>
        <v>734.605</v>
      </c>
      <c r="D951" s="192">
        <f t="shared" si="41"/>
        <v>16.85308460510001</v>
      </c>
      <c r="E951" s="192">
        <f t="shared" si="42"/>
        <v>807.5061484959999</v>
      </c>
      <c r="F951" s="192">
        <f t="shared" si="43"/>
        <v>824.3592331010999</v>
      </c>
      <c r="G951" s="204">
        <f t="shared" si="44"/>
        <v>1.1221802643612553</v>
      </c>
      <c r="H951" s="197"/>
      <c r="J951" s="10">
        <v>454.298</v>
      </c>
      <c r="K951" s="10">
        <v>618.1579999999999</v>
      </c>
      <c r="L951" s="289">
        <v>8.799831049200002</v>
      </c>
      <c r="M951" s="289">
        <v>4.083658400000003</v>
      </c>
      <c r="N951" s="10">
        <v>283.724281728</v>
      </c>
      <c r="O951" s="289">
        <v>523.781866768</v>
      </c>
    </row>
    <row r="952" spans="1:15" ht="12.75" customHeight="1">
      <c r="A952" s="195">
        <v>33</v>
      </c>
      <c r="B952" s="211" t="s">
        <v>253</v>
      </c>
      <c r="C952" s="192">
        <f t="shared" si="40"/>
        <v>1072.456</v>
      </c>
      <c r="D952" s="192">
        <f t="shared" si="41"/>
        <v>12.883489449200004</v>
      </c>
      <c r="E952" s="192">
        <f t="shared" si="42"/>
        <v>1179.3165499519998</v>
      </c>
      <c r="F952" s="192">
        <f t="shared" si="43"/>
        <v>1192.2000394011998</v>
      </c>
      <c r="G952" s="204">
        <f t="shared" si="44"/>
        <v>1.111654034665478</v>
      </c>
      <c r="J952" s="10">
        <v>549.784</v>
      </c>
      <c r="K952" s="10">
        <v>68.422</v>
      </c>
      <c r="L952" s="289">
        <v>11.633674946400003</v>
      </c>
      <c r="M952" s="289">
        <v>3.970079250000002</v>
      </c>
      <c r="N952" s="10">
        <v>500.21619487999993</v>
      </c>
      <c r="O952" s="289">
        <v>679.100355072</v>
      </c>
    </row>
    <row r="953" spans="1:15" ht="12.75" customHeight="1">
      <c r="A953" s="195">
        <v>34</v>
      </c>
      <c r="B953" s="211" t="s">
        <v>254</v>
      </c>
      <c r="C953" s="192">
        <f t="shared" si="40"/>
        <v>618.206</v>
      </c>
      <c r="D953" s="192">
        <f t="shared" si="41"/>
        <v>15.603754196400004</v>
      </c>
      <c r="E953" s="192">
        <f t="shared" si="42"/>
        <v>680.4603706400001</v>
      </c>
      <c r="F953" s="192">
        <f t="shared" si="43"/>
        <v>696.0641248364001</v>
      </c>
      <c r="G953" s="204">
        <f t="shared" si="44"/>
        <v>1.1259420400908435</v>
      </c>
      <c r="H953" s="10" t="s">
        <v>12</v>
      </c>
      <c r="J953" s="10">
        <v>10408.320000000003</v>
      </c>
      <c r="K953" s="10">
        <v>16435.707</v>
      </c>
      <c r="L953" s="289">
        <v>372.8787087777838</v>
      </c>
      <c r="M953" s="289">
        <v>221.35096073600005</v>
      </c>
      <c r="N953" s="10">
        <v>605.346945568</v>
      </c>
      <c r="O953" s="289">
        <v>75.113425072</v>
      </c>
    </row>
    <row r="954" spans="1:15" ht="15" customHeight="1">
      <c r="A954" s="34"/>
      <c r="B954" s="1" t="s">
        <v>27</v>
      </c>
      <c r="C954" s="192">
        <f t="shared" si="40"/>
        <v>26844.027000000002</v>
      </c>
      <c r="D954" s="192">
        <f t="shared" si="41"/>
        <v>594.2296695137838</v>
      </c>
      <c r="E954" s="192">
        <f t="shared" si="42"/>
        <v>29517.031623520004</v>
      </c>
      <c r="F954" s="165">
        <f>D954+E954</f>
        <v>30111.26129303379</v>
      </c>
      <c r="G954" s="39">
        <f>F954/C954</f>
        <v>1.1217117794224312</v>
      </c>
      <c r="N954" s="10">
        <v>11463.424439904004</v>
      </c>
      <c r="O954" s="289">
        <v>18053.607183616</v>
      </c>
    </row>
    <row r="955" spans="1:7" ht="13.5" customHeight="1">
      <c r="A955" s="72"/>
      <c r="B955" s="73"/>
      <c r="C955" s="74"/>
      <c r="D955" s="74"/>
      <c r="E955" s="75"/>
      <c r="F955" s="76"/>
      <c r="G955" s="77"/>
    </row>
    <row r="956" spans="1:7" ht="13.5" customHeight="1">
      <c r="A956" s="47" t="s">
        <v>75</v>
      </c>
      <c r="B956" s="101"/>
      <c r="C956" s="101"/>
      <c r="D956" s="101"/>
      <c r="E956" s="102"/>
      <c r="F956" s="102"/>
      <c r="G956" s="102"/>
    </row>
    <row r="957" spans="1:7" ht="13.5" customHeight="1">
      <c r="A957" s="47" t="s">
        <v>192</v>
      </c>
      <c r="B957" s="101"/>
      <c r="C957" s="101"/>
      <c r="D957" s="101"/>
      <c r="E957" s="102"/>
      <c r="F957" s="102"/>
      <c r="G957" s="102"/>
    </row>
    <row r="958" spans="1:7" ht="57">
      <c r="A958" s="16" t="s">
        <v>37</v>
      </c>
      <c r="B958" s="16" t="s">
        <v>38</v>
      </c>
      <c r="C958" s="16" t="s">
        <v>198</v>
      </c>
      <c r="D958" s="16" t="s">
        <v>76</v>
      </c>
      <c r="E958" s="16" t="s">
        <v>77</v>
      </c>
      <c r="F958" s="16" t="s">
        <v>78</v>
      </c>
      <c r="G958" s="104"/>
    </row>
    <row r="959" spans="1:7" ht="15">
      <c r="A959" s="103">
        <v>1</v>
      </c>
      <c r="B959" s="103">
        <v>2</v>
      </c>
      <c r="C959" s="103">
        <v>3</v>
      </c>
      <c r="D959" s="103">
        <v>4</v>
      </c>
      <c r="E959" s="103">
        <v>5</v>
      </c>
      <c r="F959" s="103">
        <v>6</v>
      </c>
      <c r="G959" s="104"/>
    </row>
    <row r="960" spans="1:10" ht="12.75" customHeight="1">
      <c r="A960" s="18">
        <v>1</v>
      </c>
      <c r="B960" s="211" t="s">
        <v>221</v>
      </c>
      <c r="C960" s="192">
        <v>341.048</v>
      </c>
      <c r="D960" s="192">
        <v>389.65210405199997</v>
      </c>
      <c r="E960" s="192">
        <f>I960+J960</f>
        <v>317.92104</v>
      </c>
      <c r="F960" s="221">
        <f>E960/C960</f>
        <v>0.932188548239544</v>
      </c>
      <c r="G960" s="31"/>
      <c r="I960" s="289">
        <v>212.49822</v>
      </c>
      <c r="J960" s="289">
        <v>105.42281999999999</v>
      </c>
    </row>
    <row r="961" spans="1:10" ht="12.75" customHeight="1">
      <c r="A961" s="18">
        <v>2</v>
      </c>
      <c r="B961" s="211" t="s">
        <v>222</v>
      </c>
      <c r="C961" s="192">
        <v>511.13100000000003</v>
      </c>
      <c r="D961" s="192">
        <v>581.626226672</v>
      </c>
      <c r="E961" s="192">
        <f aca="true" t="shared" si="45" ref="E961:E994">I961+J961</f>
        <v>483.6242</v>
      </c>
      <c r="F961" s="221">
        <f aca="true" t="shared" si="46" ref="F961:F994">E961/C961</f>
        <v>0.9461844419532369</v>
      </c>
      <c r="G961" s="31"/>
      <c r="I961" s="289">
        <v>318.06532</v>
      </c>
      <c r="J961" s="289">
        <v>165.55888</v>
      </c>
    </row>
    <row r="962" spans="1:10" ht="12.75" customHeight="1">
      <c r="A962" s="18">
        <v>3</v>
      </c>
      <c r="B962" s="211" t="s">
        <v>223</v>
      </c>
      <c r="C962" s="192">
        <v>1039.886</v>
      </c>
      <c r="D962" s="192">
        <v>1158.989299994</v>
      </c>
      <c r="E962" s="192">
        <f t="shared" si="45"/>
        <v>1041.1637799999999</v>
      </c>
      <c r="F962" s="221">
        <f t="shared" si="46"/>
        <v>1.0012287693074047</v>
      </c>
      <c r="G962" s="31"/>
      <c r="I962" s="289">
        <v>608.73264</v>
      </c>
      <c r="J962" s="289">
        <v>432.43114</v>
      </c>
    </row>
    <row r="963" spans="1:10" ht="12.75" customHeight="1">
      <c r="A963" s="18">
        <v>4</v>
      </c>
      <c r="B963" s="211" t="s">
        <v>224</v>
      </c>
      <c r="C963" s="192">
        <v>1002.01</v>
      </c>
      <c r="D963" s="192">
        <v>1119.9899626547</v>
      </c>
      <c r="E963" s="192">
        <f t="shared" si="45"/>
        <v>974.0888520671083</v>
      </c>
      <c r="F963" s="221">
        <f t="shared" si="46"/>
        <v>0.9721348609965054</v>
      </c>
      <c r="G963" s="31"/>
      <c r="I963" s="289">
        <v>606.5999400000001</v>
      </c>
      <c r="J963" s="289">
        <v>367.48891206710823</v>
      </c>
    </row>
    <row r="964" spans="1:10" ht="12.75" customHeight="1">
      <c r="A964" s="18">
        <v>5</v>
      </c>
      <c r="B964" s="211" t="s">
        <v>225</v>
      </c>
      <c r="C964" s="192">
        <v>948.968</v>
      </c>
      <c r="D964" s="192">
        <v>1058.9103650246</v>
      </c>
      <c r="E964" s="192">
        <f t="shared" si="45"/>
        <v>899.6097400000001</v>
      </c>
      <c r="F964" s="221">
        <f t="shared" si="46"/>
        <v>0.9479874347712464</v>
      </c>
      <c r="G964" s="31"/>
      <c r="I964" s="289">
        <v>625.2088200000001</v>
      </c>
      <c r="J964" s="289">
        <v>274.40092</v>
      </c>
    </row>
    <row r="965" spans="1:10" ht="12.75" customHeight="1">
      <c r="A965" s="18">
        <v>6</v>
      </c>
      <c r="B965" s="211" t="s">
        <v>226</v>
      </c>
      <c r="C965" s="192">
        <v>498.82900000000006</v>
      </c>
      <c r="D965" s="192">
        <v>566.6459594989999</v>
      </c>
      <c r="E965" s="192">
        <f t="shared" si="45"/>
        <v>499.9894</v>
      </c>
      <c r="F965" s="221">
        <f t="shared" si="46"/>
        <v>1.0023262480729869</v>
      </c>
      <c r="G965" s="31"/>
      <c r="I965" s="289">
        <v>288.9708</v>
      </c>
      <c r="J965" s="289">
        <v>211.0186</v>
      </c>
    </row>
    <row r="966" spans="1:10" ht="12.75" customHeight="1">
      <c r="A966" s="18">
        <v>7</v>
      </c>
      <c r="B966" s="211" t="s">
        <v>227</v>
      </c>
      <c r="C966" s="192">
        <v>590.699</v>
      </c>
      <c r="D966" s="192">
        <v>665.6523204422</v>
      </c>
      <c r="E966" s="192">
        <f t="shared" si="45"/>
        <v>606.53684</v>
      </c>
      <c r="F966" s="221">
        <f t="shared" si="46"/>
        <v>1.0268120311698514</v>
      </c>
      <c r="G966" s="31"/>
      <c r="I966" s="289">
        <v>293.20444000000003</v>
      </c>
      <c r="J966" s="289">
        <v>313.3324</v>
      </c>
    </row>
    <row r="967" spans="1:10" ht="12.75" customHeight="1">
      <c r="A967" s="18">
        <v>8</v>
      </c>
      <c r="B967" s="211" t="s">
        <v>228</v>
      </c>
      <c r="C967" s="192">
        <v>915.116</v>
      </c>
      <c r="D967" s="192">
        <v>1028.256722154</v>
      </c>
      <c r="E967" s="192">
        <f t="shared" si="45"/>
        <v>869.8271199999999</v>
      </c>
      <c r="F967" s="221">
        <f t="shared" si="46"/>
        <v>0.9505102303970207</v>
      </c>
      <c r="G967" s="31"/>
      <c r="I967" s="289">
        <v>462.76791999999995</v>
      </c>
      <c r="J967" s="289">
        <v>407.05920000000003</v>
      </c>
    </row>
    <row r="968" spans="1:10" ht="12.75" customHeight="1">
      <c r="A968" s="18">
        <v>9</v>
      </c>
      <c r="B968" s="211" t="s">
        <v>229</v>
      </c>
      <c r="C968" s="192">
        <v>658.76</v>
      </c>
      <c r="D968" s="192">
        <v>738.6951576263999</v>
      </c>
      <c r="E968" s="192">
        <f t="shared" si="45"/>
        <v>599.49298</v>
      </c>
      <c r="F968" s="221">
        <f t="shared" si="46"/>
        <v>0.9100324549152954</v>
      </c>
      <c r="G968" s="31"/>
      <c r="I968" s="289">
        <v>291.45781999999997</v>
      </c>
      <c r="J968" s="289">
        <v>308.03516</v>
      </c>
    </row>
    <row r="969" spans="1:10" ht="12.75" customHeight="1">
      <c r="A969" s="18">
        <v>10</v>
      </c>
      <c r="B969" s="211" t="s">
        <v>230</v>
      </c>
      <c r="C969" s="192">
        <v>907.627</v>
      </c>
      <c r="D969" s="192">
        <v>1013.1194191734179</v>
      </c>
      <c r="E969" s="192">
        <f t="shared" si="45"/>
        <v>900.9320525000003</v>
      </c>
      <c r="F969" s="221">
        <f t="shared" si="46"/>
        <v>0.992623679661359</v>
      </c>
      <c r="G969" s="31"/>
      <c r="I969" s="289">
        <v>467.77387999999996</v>
      </c>
      <c r="J969" s="289">
        <v>433.1581725000004</v>
      </c>
    </row>
    <row r="970" spans="1:10" ht="12.75" customHeight="1">
      <c r="A970" s="18">
        <v>11</v>
      </c>
      <c r="B970" s="211" t="s">
        <v>231</v>
      </c>
      <c r="C970" s="192">
        <v>703.8230000000001</v>
      </c>
      <c r="D970" s="192">
        <v>790.829876263982</v>
      </c>
      <c r="E970" s="192">
        <f t="shared" si="45"/>
        <v>676.11206</v>
      </c>
      <c r="F970" s="221">
        <f t="shared" si="46"/>
        <v>0.9606279703845995</v>
      </c>
      <c r="G970" s="31"/>
      <c r="I970" s="289">
        <v>376.56934</v>
      </c>
      <c r="J970" s="289">
        <v>299.54272000000003</v>
      </c>
    </row>
    <row r="971" spans="1:10" ht="12.75" customHeight="1">
      <c r="A971" s="18">
        <v>12</v>
      </c>
      <c r="B971" s="211" t="s">
        <v>232</v>
      </c>
      <c r="C971" s="192">
        <v>1203.561</v>
      </c>
      <c r="D971" s="192">
        <v>1349.41239674547</v>
      </c>
      <c r="E971" s="192">
        <f t="shared" si="45"/>
        <v>1207.5638725000003</v>
      </c>
      <c r="F971" s="221">
        <f t="shared" si="46"/>
        <v>1.003325857600903</v>
      </c>
      <c r="G971" s="31"/>
      <c r="I971" s="289">
        <v>740.62364</v>
      </c>
      <c r="J971" s="289">
        <v>466.9402325000004</v>
      </c>
    </row>
    <row r="972" spans="1:10" ht="12.75" customHeight="1">
      <c r="A972" s="18">
        <v>13</v>
      </c>
      <c r="B972" s="211" t="s">
        <v>233</v>
      </c>
      <c r="C972" s="192">
        <v>895.798</v>
      </c>
      <c r="D972" s="192">
        <v>1003.6915979339301</v>
      </c>
      <c r="E972" s="192">
        <f t="shared" si="45"/>
        <v>859.8166</v>
      </c>
      <c r="F972" s="221">
        <f t="shared" si="46"/>
        <v>0.9598331320230676</v>
      </c>
      <c r="G972" s="31"/>
      <c r="I972" s="289">
        <v>601.27616</v>
      </c>
      <c r="J972" s="289">
        <v>258.54044</v>
      </c>
    </row>
    <row r="973" spans="1:10" ht="12.75" customHeight="1">
      <c r="A973" s="18">
        <v>14</v>
      </c>
      <c r="B973" s="211" t="s">
        <v>234</v>
      </c>
      <c r="C973" s="192">
        <v>474.76000000000005</v>
      </c>
      <c r="D973" s="192">
        <v>544.3271629677001</v>
      </c>
      <c r="E973" s="192">
        <f t="shared" si="45"/>
        <v>439.47554</v>
      </c>
      <c r="F973" s="221">
        <f t="shared" si="46"/>
        <v>0.9256793748420254</v>
      </c>
      <c r="G973" s="31"/>
      <c r="I973" s="289">
        <v>295.63422</v>
      </c>
      <c r="J973" s="289">
        <v>143.84132</v>
      </c>
    </row>
    <row r="974" spans="1:10" ht="12.75" customHeight="1">
      <c r="A974" s="18">
        <v>15</v>
      </c>
      <c r="B974" s="211" t="s">
        <v>235</v>
      </c>
      <c r="C974" s="192">
        <v>237.336</v>
      </c>
      <c r="D974" s="192">
        <v>275.8966739201</v>
      </c>
      <c r="E974" s="192">
        <f t="shared" si="45"/>
        <v>210.00822000000002</v>
      </c>
      <c r="F974" s="221">
        <f t="shared" si="46"/>
        <v>0.8848561533016484</v>
      </c>
      <c r="G974" s="31"/>
      <c r="I974" s="289">
        <v>179.59148000000002</v>
      </c>
      <c r="J974" s="289">
        <v>30.41674</v>
      </c>
    </row>
    <row r="975" spans="1:10" ht="12.75" customHeight="1">
      <c r="A975" s="18">
        <v>16</v>
      </c>
      <c r="B975" s="211" t="s">
        <v>236</v>
      </c>
      <c r="C975" s="192">
        <v>1058.774</v>
      </c>
      <c r="D975" s="192">
        <v>1184.6441735046</v>
      </c>
      <c r="E975" s="192">
        <f t="shared" si="45"/>
        <v>1036.5118400000001</v>
      </c>
      <c r="F975" s="221">
        <f t="shared" si="46"/>
        <v>0.9789736431004163</v>
      </c>
      <c r="G975" s="31"/>
      <c r="I975" s="289">
        <v>656.49932</v>
      </c>
      <c r="J975" s="289">
        <v>380.01252</v>
      </c>
    </row>
    <row r="976" spans="1:10" ht="12.75" customHeight="1">
      <c r="A976" s="18">
        <v>17</v>
      </c>
      <c r="B976" s="211" t="s">
        <v>237</v>
      </c>
      <c r="C976" s="192">
        <v>674.6759999999999</v>
      </c>
      <c r="D976" s="192">
        <v>766.9109424797</v>
      </c>
      <c r="E976" s="192">
        <f t="shared" si="45"/>
        <v>640.79308</v>
      </c>
      <c r="F976" s="221">
        <f t="shared" si="46"/>
        <v>0.9497789753896687</v>
      </c>
      <c r="G976" s="31"/>
      <c r="I976" s="289">
        <v>419.91098</v>
      </c>
      <c r="J976" s="289">
        <v>220.8821</v>
      </c>
    </row>
    <row r="977" spans="1:10" ht="12.75" customHeight="1">
      <c r="A977" s="18">
        <v>18</v>
      </c>
      <c r="B977" s="211" t="s">
        <v>238</v>
      </c>
      <c r="C977" s="192">
        <v>761.76</v>
      </c>
      <c r="D977" s="192">
        <v>855.5006722886</v>
      </c>
      <c r="E977" s="192">
        <f t="shared" si="45"/>
        <v>727.59454</v>
      </c>
      <c r="F977" s="221">
        <f t="shared" si="46"/>
        <v>0.9551493121193028</v>
      </c>
      <c r="G977" s="31"/>
      <c r="I977" s="289">
        <v>483.16354</v>
      </c>
      <c r="J977" s="289">
        <v>244.43099999999998</v>
      </c>
    </row>
    <row r="978" spans="1:10" ht="12.75" customHeight="1">
      <c r="A978" s="18">
        <v>19</v>
      </c>
      <c r="B978" s="211" t="s">
        <v>239</v>
      </c>
      <c r="C978" s="192">
        <v>476.371</v>
      </c>
      <c r="D978" s="192">
        <v>541.6140306064999</v>
      </c>
      <c r="E978" s="192">
        <f t="shared" si="45"/>
        <v>441.00987999999995</v>
      </c>
      <c r="F978" s="221">
        <f t="shared" si="46"/>
        <v>0.925769788673114</v>
      </c>
      <c r="G978" s="31"/>
      <c r="I978" s="289">
        <v>267.16783999999996</v>
      </c>
      <c r="J978" s="289">
        <v>173.84204</v>
      </c>
    </row>
    <row r="979" spans="1:10" ht="12.75" customHeight="1">
      <c r="A979" s="18">
        <v>20</v>
      </c>
      <c r="B979" s="211" t="s">
        <v>240</v>
      </c>
      <c r="C979" s="192">
        <v>628.6370000000001</v>
      </c>
      <c r="D979" s="192">
        <v>705.036924398</v>
      </c>
      <c r="E979" s="192">
        <f t="shared" si="45"/>
        <v>613.513784</v>
      </c>
      <c r="F979" s="221">
        <f t="shared" si="46"/>
        <v>0.9759428477801974</v>
      </c>
      <c r="G979" s="31"/>
      <c r="I979" s="289">
        <v>314.9054</v>
      </c>
      <c r="J979" s="289">
        <v>298.608384</v>
      </c>
    </row>
    <row r="980" spans="1:10" ht="12.75" customHeight="1">
      <c r="A980" s="18">
        <v>21</v>
      </c>
      <c r="B980" s="211" t="s">
        <v>241</v>
      </c>
      <c r="C980" s="192">
        <v>430.745</v>
      </c>
      <c r="D980" s="192">
        <v>492.18756481810004</v>
      </c>
      <c r="E980" s="192">
        <f t="shared" si="45"/>
        <v>400.21939999999995</v>
      </c>
      <c r="F980" s="221">
        <f t="shared" si="46"/>
        <v>0.9291330137320223</v>
      </c>
      <c r="G980" s="31"/>
      <c r="I980" s="289">
        <v>271.75104</v>
      </c>
      <c r="J980" s="289">
        <v>128.46836</v>
      </c>
    </row>
    <row r="981" spans="1:10" ht="12.75" customHeight="1">
      <c r="A981" s="18">
        <v>22</v>
      </c>
      <c r="B981" s="211" t="s">
        <v>242</v>
      </c>
      <c r="C981" s="192">
        <v>545.811</v>
      </c>
      <c r="D981" s="192">
        <v>616.2312857063499</v>
      </c>
      <c r="E981" s="192">
        <f t="shared" si="45"/>
        <v>500.65108</v>
      </c>
      <c r="F981" s="221">
        <f t="shared" si="46"/>
        <v>0.9172608833460666</v>
      </c>
      <c r="G981" s="31"/>
      <c r="I981" s="289">
        <v>301.79678</v>
      </c>
      <c r="J981" s="289">
        <v>198.8543</v>
      </c>
    </row>
    <row r="982" spans="1:10" ht="12.75" customHeight="1">
      <c r="A982" s="18">
        <v>23</v>
      </c>
      <c r="B982" s="211" t="s">
        <v>243</v>
      </c>
      <c r="C982" s="192">
        <v>880.451</v>
      </c>
      <c r="D982" s="192">
        <v>985.82696251104</v>
      </c>
      <c r="E982" s="192">
        <f t="shared" si="45"/>
        <v>877.38472</v>
      </c>
      <c r="F982" s="221">
        <f t="shared" si="46"/>
        <v>0.996517375754017</v>
      </c>
      <c r="G982" s="31"/>
      <c r="I982" s="289">
        <v>429.97864000000004</v>
      </c>
      <c r="J982" s="289">
        <v>447.40608</v>
      </c>
    </row>
    <row r="983" spans="1:10" ht="12.75" customHeight="1">
      <c r="A983" s="18">
        <v>24</v>
      </c>
      <c r="B983" s="211" t="s">
        <v>244</v>
      </c>
      <c r="C983" s="192">
        <v>529.736</v>
      </c>
      <c r="D983" s="192">
        <v>599.4132274801837</v>
      </c>
      <c r="E983" s="192">
        <f t="shared" si="45"/>
        <v>517.98472</v>
      </c>
      <c r="F983" s="221">
        <f t="shared" si="46"/>
        <v>0.9778167238020449</v>
      </c>
      <c r="G983" s="31"/>
      <c r="I983" s="289">
        <v>304.97720000000004</v>
      </c>
      <c r="J983" s="289">
        <v>213.00752</v>
      </c>
    </row>
    <row r="984" spans="1:10" ht="12.75" customHeight="1">
      <c r="A984" s="18">
        <v>25</v>
      </c>
      <c r="B984" s="211" t="s">
        <v>245</v>
      </c>
      <c r="C984" s="192">
        <v>947.242</v>
      </c>
      <c r="D984" s="192">
        <v>1055.81258097275</v>
      </c>
      <c r="E984" s="192">
        <f t="shared" si="45"/>
        <v>919.21694</v>
      </c>
      <c r="F984" s="221">
        <f t="shared" si="46"/>
        <v>0.9704140441407793</v>
      </c>
      <c r="G984" s="31"/>
      <c r="H984" s="10" t="s">
        <v>12</v>
      </c>
      <c r="I984" s="289">
        <v>735.96988</v>
      </c>
      <c r="J984" s="289">
        <v>183.24705999999998</v>
      </c>
    </row>
    <row r="985" spans="1:10" ht="12.75" customHeight="1">
      <c r="A985" s="18">
        <v>26</v>
      </c>
      <c r="B985" s="211" t="s">
        <v>246</v>
      </c>
      <c r="C985" s="192">
        <v>1280.241</v>
      </c>
      <c r="D985" s="192">
        <v>1421.8586483690103</v>
      </c>
      <c r="E985" s="192">
        <f t="shared" si="45"/>
        <v>1233.34052</v>
      </c>
      <c r="F985" s="221">
        <f t="shared" si="46"/>
        <v>0.9633658975146085</v>
      </c>
      <c r="G985" s="31"/>
      <c r="I985" s="289">
        <v>934.2994799999999</v>
      </c>
      <c r="J985" s="289">
        <v>299.04104</v>
      </c>
    </row>
    <row r="986" spans="1:10" ht="12.75" customHeight="1">
      <c r="A986" s="18">
        <v>27</v>
      </c>
      <c r="B986" s="211" t="s">
        <v>247</v>
      </c>
      <c r="C986" s="192">
        <v>1030.4109999999998</v>
      </c>
      <c r="D986" s="192">
        <v>1150.0197586706997</v>
      </c>
      <c r="E986" s="192">
        <f t="shared" si="45"/>
        <v>1003.8841300000001</v>
      </c>
      <c r="F986" s="221">
        <f t="shared" si="46"/>
        <v>0.9742560298754578</v>
      </c>
      <c r="G986" s="31"/>
      <c r="I986" s="289">
        <v>678.4832100000001</v>
      </c>
      <c r="J986" s="289">
        <v>325.40092</v>
      </c>
    </row>
    <row r="987" spans="1:10" ht="12.75" customHeight="1">
      <c r="A987" s="18">
        <v>28</v>
      </c>
      <c r="B987" s="211" t="s">
        <v>248</v>
      </c>
      <c r="C987" s="192">
        <v>1308.401</v>
      </c>
      <c r="D987" s="192">
        <v>1454.7562386364</v>
      </c>
      <c r="E987" s="192">
        <f t="shared" si="45"/>
        <v>1295.2644325000003</v>
      </c>
      <c r="F987" s="221">
        <f t="shared" si="46"/>
        <v>0.9899598307399645</v>
      </c>
      <c r="G987" s="31"/>
      <c r="I987" s="289">
        <v>522.20744</v>
      </c>
      <c r="J987" s="289">
        <v>773.0569925000003</v>
      </c>
    </row>
    <row r="988" spans="1:10" ht="12.75" customHeight="1">
      <c r="A988" s="18">
        <v>29</v>
      </c>
      <c r="B988" s="211" t="s">
        <v>249</v>
      </c>
      <c r="C988" s="192">
        <v>828.1120000000001</v>
      </c>
      <c r="D988" s="192">
        <v>928.8478006141</v>
      </c>
      <c r="E988" s="192">
        <f t="shared" si="45"/>
        <v>770.0593799999999</v>
      </c>
      <c r="F988" s="221">
        <f t="shared" si="46"/>
        <v>0.9298976225438104</v>
      </c>
      <c r="G988" s="31"/>
      <c r="I988" s="289">
        <v>475.5010799999999</v>
      </c>
      <c r="J988" s="289">
        <v>294.5583</v>
      </c>
    </row>
    <row r="989" spans="1:10" ht="12.75" customHeight="1">
      <c r="A989" s="18">
        <v>30</v>
      </c>
      <c r="B989" s="211" t="s">
        <v>250</v>
      </c>
      <c r="C989" s="192">
        <v>955.1129999999999</v>
      </c>
      <c r="D989" s="192">
        <v>1067.6138740303497</v>
      </c>
      <c r="E989" s="192">
        <f t="shared" si="45"/>
        <v>950.9901</v>
      </c>
      <c r="F989" s="221">
        <f t="shared" si="46"/>
        <v>0.995683337992468</v>
      </c>
      <c r="G989" s="31"/>
      <c r="I989" s="289">
        <v>684.1901</v>
      </c>
      <c r="J989" s="289">
        <v>266.8</v>
      </c>
    </row>
    <row r="990" spans="1:10" ht="12.75" customHeight="1">
      <c r="A990" s="18">
        <v>31</v>
      </c>
      <c r="B990" s="211" t="s">
        <v>251</v>
      </c>
      <c r="C990" s="192">
        <v>1152.9270000000001</v>
      </c>
      <c r="D990" s="192">
        <v>1286.6679654852003</v>
      </c>
      <c r="E990" s="192">
        <f t="shared" si="45"/>
        <v>1134.4582125000002</v>
      </c>
      <c r="F990" s="221">
        <f t="shared" si="46"/>
        <v>0.9839809567301313</v>
      </c>
      <c r="G990" s="31"/>
      <c r="I990" s="289">
        <v>729.9886399999999</v>
      </c>
      <c r="J990" s="289">
        <v>404.46957250000037</v>
      </c>
    </row>
    <row r="991" spans="1:10" ht="12.75" customHeight="1">
      <c r="A991" s="18">
        <v>32</v>
      </c>
      <c r="B991" s="211" t="s">
        <v>252</v>
      </c>
      <c r="C991" s="192">
        <v>734.605</v>
      </c>
      <c r="D991" s="192">
        <v>824.3592331010999</v>
      </c>
      <c r="E991" s="192">
        <f t="shared" si="45"/>
        <v>721.99982</v>
      </c>
      <c r="F991" s="221">
        <f t="shared" si="46"/>
        <v>0.9828408736668005</v>
      </c>
      <c r="G991" s="31"/>
      <c r="I991" s="289">
        <v>456.87594</v>
      </c>
      <c r="J991" s="289">
        <v>265.12388</v>
      </c>
    </row>
    <row r="992" spans="1:10" ht="12.75" customHeight="1">
      <c r="A992" s="18">
        <v>33</v>
      </c>
      <c r="B992" s="211" t="s">
        <v>253</v>
      </c>
      <c r="C992" s="192">
        <v>1072.456</v>
      </c>
      <c r="D992" s="192">
        <v>1192.2000394011998</v>
      </c>
      <c r="E992" s="192">
        <f t="shared" si="45"/>
        <v>1074.5323300000002</v>
      </c>
      <c r="F992" s="221">
        <f t="shared" si="46"/>
        <v>1.0019360514557243</v>
      </c>
      <c r="G992" s="31"/>
      <c r="I992" s="289">
        <v>597.7775700000002</v>
      </c>
      <c r="J992" s="289">
        <v>476.75476</v>
      </c>
    </row>
    <row r="993" spans="1:10" ht="12.75" customHeight="1">
      <c r="A993" s="18">
        <v>34</v>
      </c>
      <c r="B993" s="211" t="s">
        <v>254</v>
      </c>
      <c r="C993" s="192">
        <v>618.206</v>
      </c>
      <c r="D993" s="192">
        <v>696.0641248364001</v>
      </c>
      <c r="E993" s="192">
        <f t="shared" si="45"/>
        <v>364.2265</v>
      </c>
      <c r="F993" s="221">
        <f t="shared" si="46"/>
        <v>0.5891668796485313</v>
      </c>
      <c r="G993" s="31"/>
      <c r="I993" s="289">
        <v>82.29650000000001</v>
      </c>
      <c r="J993" s="289">
        <v>281.93</v>
      </c>
    </row>
    <row r="994" spans="1:10" ht="14.25" customHeight="1">
      <c r="A994" s="34"/>
      <c r="B994" s="1" t="s">
        <v>27</v>
      </c>
      <c r="C994" s="165">
        <v>26844.027000000002</v>
      </c>
      <c r="D994" s="165">
        <v>30111.26129303379</v>
      </c>
      <c r="E994" s="192">
        <f t="shared" si="45"/>
        <v>25809.797706067104</v>
      </c>
      <c r="F994" s="174">
        <f t="shared" si="46"/>
        <v>0.9614726473813747</v>
      </c>
      <c r="G994" s="31"/>
      <c r="H994" s="10" t="s">
        <v>12</v>
      </c>
      <c r="I994" s="289">
        <v>15716.715219999998</v>
      </c>
      <c r="J994" s="289">
        <v>10093.082486067107</v>
      </c>
    </row>
    <row r="995" spans="1:7" ht="13.5" customHeight="1">
      <c r="A995" s="105"/>
      <c r="B995" s="3"/>
      <c r="C995" s="4"/>
      <c r="D995" s="106"/>
      <c r="E995" s="107"/>
      <c r="F995" s="106"/>
      <c r="G995" s="134"/>
    </row>
    <row r="996" spans="1:7" ht="13.5" customHeight="1">
      <c r="A996" s="47" t="s">
        <v>79</v>
      </c>
      <c r="B996" s="101"/>
      <c r="C996" s="101"/>
      <c r="D996" s="101"/>
      <c r="E996" s="102"/>
      <c r="F996" s="102"/>
      <c r="G996" s="102"/>
    </row>
    <row r="997" spans="1:7" ht="13.5" customHeight="1">
      <c r="A997" s="47" t="s">
        <v>192</v>
      </c>
      <c r="B997" s="101"/>
      <c r="C997" s="101"/>
      <c r="D997" s="101"/>
      <c r="E997" s="102"/>
      <c r="F997" s="102"/>
      <c r="G997" s="102"/>
    </row>
    <row r="998" spans="1:13" ht="49.5" customHeight="1">
      <c r="A998" s="16" t="s">
        <v>37</v>
      </c>
      <c r="B998" s="16" t="s">
        <v>38</v>
      </c>
      <c r="C998" s="16" t="s">
        <v>198</v>
      </c>
      <c r="D998" s="16" t="s">
        <v>76</v>
      </c>
      <c r="E998" s="16" t="s">
        <v>199</v>
      </c>
      <c r="F998" s="16" t="s">
        <v>200</v>
      </c>
      <c r="G998" s="108"/>
      <c r="M998" s="10">
        <f>7244.58+20662.91</f>
        <v>27907.489999999998</v>
      </c>
    </row>
    <row r="999" spans="1:7" ht="14.25" customHeight="1">
      <c r="A999" s="103">
        <v>1</v>
      </c>
      <c r="B999" s="103">
        <v>2</v>
      </c>
      <c r="C999" s="103">
        <v>3</v>
      </c>
      <c r="D999" s="103">
        <v>4</v>
      </c>
      <c r="E999" s="103">
        <v>5</v>
      </c>
      <c r="F999" s="103">
        <v>6</v>
      </c>
      <c r="G999" s="108"/>
    </row>
    <row r="1000" spans="1:10" ht="12.75" customHeight="1">
      <c r="A1000" s="18">
        <v>1</v>
      </c>
      <c r="B1000" s="211" t="s">
        <v>221</v>
      </c>
      <c r="C1000" s="172">
        <v>341.048</v>
      </c>
      <c r="D1000" s="172">
        <v>389.65210405199997</v>
      </c>
      <c r="E1000" s="172">
        <f>I1000+J1000</f>
        <v>71.73106405199997</v>
      </c>
      <c r="F1000" s="173">
        <f>E1000/C1000</f>
        <v>0.21032542062114412</v>
      </c>
      <c r="G1000" s="31"/>
      <c r="I1000" s="289">
        <v>22.025541439999998</v>
      </c>
      <c r="J1000" s="289">
        <v>49.70552261199996</v>
      </c>
    </row>
    <row r="1001" spans="1:10" ht="12.75" customHeight="1">
      <c r="A1001" s="18">
        <v>2</v>
      </c>
      <c r="B1001" s="211" t="s">
        <v>222</v>
      </c>
      <c r="C1001" s="172">
        <v>511.13100000000003</v>
      </c>
      <c r="D1001" s="172">
        <v>581.626226672</v>
      </c>
      <c r="E1001" s="172">
        <f aca="true" t="shared" si="47" ref="E1001:E1034">I1001+J1001</f>
        <v>98.00202667200003</v>
      </c>
      <c r="F1001" s="173">
        <f aca="true" t="shared" si="48" ref="F1001:F1033">E1001/C1001</f>
        <v>0.19173563464552146</v>
      </c>
      <c r="G1001" s="31"/>
      <c r="I1001" s="289">
        <v>22.499412159999984</v>
      </c>
      <c r="J1001" s="289">
        <v>75.50261451200004</v>
      </c>
    </row>
    <row r="1002" spans="1:10" ht="12.75" customHeight="1">
      <c r="A1002" s="18">
        <v>3</v>
      </c>
      <c r="B1002" s="211" t="s">
        <v>223</v>
      </c>
      <c r="C1002" s="172">
        <v>1039.886</v>
      </c>
      <c r="D1002" s="172">
        <v>1158.989299994</v>
      </c>
      <c r="E1002" s="172">
        <f t="shared" si="47"/>
        <v>117.825519994</v>
      </c>
      <c r="F1002" s="173">
        <f t="shared" si="48"/>
        <v>0.11330618932652234</v>
      </c>
      <c r="G1002" s="31"/>
      <c r="I1002" s="289">
        <v>34.42818811200003</v>
      </c>
      <c r="J1002" s="289">
        <v>83.39733188199997</v>
      </c>
    </row>
    <row r="1003" spans="1:10" ht="12.75" customHeight="1">
      <c r="A1003" s="18">
        <v>4</v>
      </c>
      <c r="B1003" s="211" t="s">
        <v>224</v>
      </c>
      <c r="C1003" s="172">
        <v>1002.01</v>
      </c>
      <c r="D1003" s="172">
        <v>1119.9899626547</v>
      </c>
      <c r="E1003" s="172">
        <f t="shared" si="47"/>
        <v>145.90111058759172</v>
      </c>
      <c r="F1003" s="173">
        <f t="shared" si="48"/>
        <v>0.14560843762795952</v>
      </c>
      <c r="G1003" s="31"/>
      <c r="I1003" s="289">
        <v>40.29669062089178</v>
      </c>
      <c r="J1003" s="289">
        <v>105.60441996669994</v>
      </c>
    </row>
    <row r="1004" spans="1:12" ht="12.75" customHeight="1">
      <c r="A1004" s="18">
        <v>5</v>
      </c>
      <c r="B1004" s="211" t="s">
        <v>225</v>
      </c>
      <c r="C1004" s="172">
        <v>948.968</v>
      </c>
      <c r="D1004" s="172">
        <v>1058.9103650246</v>
      </c>
      <c r="E1004" s="172">
        <f t="shared" si="47"/>
        <v>159.30062502460004</v>
      </c>
      <c r="F1004" s="173">
        <f t="shared" si="48"/>
        <v>0.16786722526428716</v>
      </c>
      <c r="G1004" s="31"/>
      <c r="I1004" s="289">
        <v>35.98267024000002</v>
      </c>
      <c r="J1004" s="289">
        <v>123.31795478460003</v>
      </c>
      <c r="L1004" s="10">
        <f>24949+8406</f>
        <v>33355</v>
      </c>
    </row>
    <row r="1005" spans="1:10" ht="12.75" customHeight="1">
      <c r="A1005" s="18">
        <v>6</v>
      </c>
      <c r="B1005" s="211" t="s">
        <v>226</v>
      </c>
      <c r="C1005" s="172">
        <v>498.82900000000006</v>
      </c>
      <c r="D1005" s="172">
        <v>566.6459594989999</v>
      </c>
      <c r="E1005" s="172">
        <f t="shared" si="47"/>
        <v>66.65655949899998</v>
      </c>
      <c r="F1005" s="173">
        <f t="shared" si="48"/>
        <v>0.13362607125688356</v>
      </c>
      <c r="G1005" s="31"/>
      <c r="I1005" s="289">
        <v>39.02293011200001</v>
      </c>
      <c r="J1005" s="289">
        <v>27.63362938699997</v>
      </c>
    </row>
    <row r="1006" spans="1:10" ht="12.75" customHeight="1">
      <c r="A1006" s="18">
        <v>7</v>
      </c>
      <c r="B1006" s="211" t="s">
        <v>227</v>
      </c>
      <c r="C1006" s="172">
        <v>590.699</v>
      </c>
      <c r="D1006" s="172">
        <v>665.6523204422</v>
      </c>
      <c r="E1006" s="172">
        <f t="shared" si="47"/>
        <v>59.11548044219995</v>
      </c>
      <c r="F1006" s="173">
        <f t="shared" si="48"/>
        <v>0.10007716356756988</v>
      </c>
      <c r="G1006" s="31"/>
      <c r="I1006" s="289">
        <v>3.800261992000017</v>
      </c>
      <c r="J1006" s="289">
        <v>55.315218450199936</v>
      </c>
    </row>
    <row r="1007" spans="1:10" ht="12.75" customHeight="1">
      <c r="A1007" s="18">
        <v>8</v>
      </c>
      <c r="B1007" s="211" t="s">
        <v>228</v>
      </c>
      <c r="C1007" s="172">
        <v>915.116</v>
      </c>
      <c r="D1007" s="172">
        <v>1028.256722154</v>
      </c>
      <c r="E1007" s="172">
        <f t="shared" si="47"/>
        <v>158.42960215400012</v>
      </c>
      <c r="F1007" s="173">
        <f t="shared" si="48"/>
        <v>0.1731251580717637</v>
      </c>
      <c r="G1007" s="31"/>
      <c r="I1007" s="289">
        <v>43.58129683200005</v>
      </c>
      <c r="J1007" s="289">
        <v>114.84830532200007</v>
      </c>
    </row>
    <row r="1008" spans="1:10" ht="12.75" customHeight="1">
      <c r="A1008" s="18">
        <v>9</v>
      </c>
      <c r="B1008" s="211" t="s">
        <v>229</v>
      </c>
      <c r="C1008" s="172">
        <v>658.76</v>
      </c>
      <c r="D1008" s="172">
        <v>738.6951576263999</v>
      </c>
      <c r="E1008" s="172">
        <f t="shared" si="47"/>
        <v>139.20217762640002</v>
      </c>
      <c r="F1008" s="173">
        <f t="shared" si="48"/>
        <v>0.21130939587467365</v>
      </c>
      <c r="G1008" s="31"/>
      <c r="I1008" s="289">
        <v>27.203571200000027</v>
      </c>
      <c r="J1008" s="289">
        <v>111.99860642639999</v>
      </c>
    </row>
    <row r="1009" spans="1:10" ht="12.75" customHeight="1">
      <c r="A1009" s="18">
        <v>10</v>
      </c>
      <c r="B1009" s="211" t="s">
        <v>230</v>
      </c>
      <c r="C1009" s="172">
        <v>907.627</v>
      </c>
      <c r="D1009" s="172">
        <v>1013.1194191734179</v>
      </c>
      <c r="E1009" s="172">
        <f t="shared" si="47"/>
        <v>112.18736667341764</v>
      </c>
      <c r="F1009" s="173">
        <f t="shared" si="48"/>
        <v>0.12360514470527832</v>
      </c>
      <c r="G1009" s="31"/>
      <c r="I1009" s="289">
        <v>24.73068929871758</v>
      </c>
      <c r="J1009" s="289">
        <v>87.45667737470006</v>
      </c>
    </row>
    <row r="1010" spans="1:12" ht="12.75" customHeight="1">
      <c r="A1010" s="18">
        <v>11</v>
      </c>
      <c r="B1010" s="211" t="s">
        <v>231</v>
      </c>
      <c r="C1010" s="172">
        <v>703.8230000000001</v>
      </c>
      <c r="D1010" s="172">
        <v>790.829876263982</v>
      </c>
      <c r="E1010" s="172">
        <f t="shared" si="47"/>
        <v>114.71781626398196</v>
      </c>
      <c r="F1010" s="173">
        <f t="shared" si="48"/>
        <v>0.1629924231859174</v>
      </c>
      <c r="G1010" s="31"/>
      <c r="I1010" s="289">
        <v>10.767607369882</v>
      </c>
      <c r="J1010" s="289">
        <v>103.95020889409996</v>
      </c>
      <c r="L1010" s="10">
        <f>2466721+1566890</f>
        <v>4033611</v>
      </c>
    </row>
    <row r="1011" spans="1:10" ht="12.75" customHeight="1">
      <c r="A1011" s="18">
        <v>12</v>
      </c>
      <c r="B1011" s="211" t="s">
        <v>232</v>
      </c>
      <c r="C1011" s="172">
        <v>1203.561</v>
      </c>
      <c r="D1011" s="172">
        <v>1349.41239674547</v>
      </c>
      <c r="E1011" s="172">
        <f t="shared" si="47"/>
        <v>141.84852424546958</v>
      </c>
      <c r="F1011" s="173">
        <f t="shared" si="48"/>
        <v>0.11785736181670026</v>
      </c>
      <c r="G1011" s="31"/>
      <c r="I1011" s="289">
        <v>95.23002091094958</v>
      </c>
      <c r="J1011" s="289">
        <v>46.61850333452</v>
      </c>
    </row>
    <row r="1012" spans="1:10" ht="12.75" customHeight="1">
      <c r="A1012" s="18">
        <v>13</v>
      </c>
      <c r="B1012" s="211" t="s">
        <v>233</v>
      </c>
      <c r="C1012" s="172">
        <v>895.798</v>
      </c>
      <c r="D1012" s="172">
        <v>1003.6915979339301</v>
      </c>
      <c r="E1012" s="172">
        <f t="shared" si="47"/>
        <v>143.8749979339301</v>
      </c>
      <c r="F1012" s="173">
        <f t="shared" si="48"/>
        <v>0.1606109836524865</v>
      </c>
      <c r="G1012" s="31"/>
      <c r="I1012" s="289">
        <v>37.06434769999997</v>
      </c>
      <c r="J1012" s="289">
        <v>106.81065023393015</v>
      </c>
    </row>
    <row r="1013" spans="1:12" ht="12.75" customHeight="1">
      <c r="A1013" s="18">
        <v>14</v>
      </c>
      <c r="B1013" s="211" t="s">
        <v>234</v>
      </c>
      <c r="C1013" s="172">
        <v>474.76000000000005</v>
      </c>
      <c r="D1013" s="172">
        <v>544.3271629677001</v>
      </c>
      <c r="E1013" s="172">
        <f t="shared" si="47"/>
        <v>104.85162296770011</v>
      </c>
      <c r="F1013" s="173">
        <f t="shared" si="48"/>
        <v>0.22085184718110223</v>
      </c>
      <c r="G1013" s="31"/>
      <c r="I1013" s="289">
        <v>58.610154748000035</v>
      </c>
      <c r="J1013" s="289">
        <v>46.24146821970008</v>
      </c>
      <c r="L1013" s="10">
        <f>30936+88634</f>
        <v>119570</v>
      </c>
    </row>
    <row r="1014" spans="1:10" ht="12.75" customHeight="1">
      <c r="A1014" s="18">
        <v>15</v>
      </c>
      <c r="B1014" s="211" t="s">
        <v>235</v>
      </c>
      <c r="C1014" s="172">
        <v>237.336</v>
      </c>
      <c r="D1014" s="172">
        <v>275.8966739201</v>
      </c>
      <c r="E1014" s="172">
        <f t="shared" si="47"/>
        <v>65.88845392010002</v>
      </c>
      <c r="F1014" s="173">
        <f t="shared" si="48"/>
        <v>0.27761677082322117</v>
      </c>
      <c r="G1014" s="31"/>
      <c r="I1014" s="289">
        <v>12.814405432000004</v>
      </c>
      <c r="J1014" s="289">
        <v>53.07404848810001</v>
      </c>
    </row>
    <row r="1015" spans="1:10" ht="12.75" customHeight="1">
      <c r="A1015" s="18">
        <v>16</v>
      </c>
      <c r="B1015" s="211" t="s">
        <v>236</v>
      </c>
      <c r="C1015" s="172">
        <v>1058.774</v>
      </c>
      <c r="D1015" s="172">
        <v>1184.6441735046</v>
      </c>
      <c r="E1015" s="172">
        <f t="shared" si="47"/>
        <v>148.13233350459996</v>
      </c>
      <c r="F1015" s="173">
        <f t="shared" si="48"/>
        <v>0.13990930406734578</v>
      </c>
      <c r="G1015" s="31"/>
      <c r="I1015" s="289">
        <v>31.37904354399997</v>
      </c>
      <c r="J1015" s="289">
        <v>116.7532899606</v>
      </c>
    </row>
    <row r="1016" spans="1:10" ht="12.75" customHeight="1">
      <c r="A1016" s="18">
        <v>17</v>
      </c>
      <c r="B1016" s="211" t="s">
        <v>237</v>
      </c>
      <c r="C1016" s="172">
        <v>674.6759999999999</v>
      </c>
      <c r="D1016" s="172">
        <v>766.9109424797</v>
      </c>
      <c r="E1016" s="172">
        <f t="shared" si="47"/>
        <v>126.1178624797</v>
      </c>
      <c r="F1016" s="173">
        <f t="shared" si="48"/>
        <v>0.18693100462992607</v>
      </c>
      <c r="G1016" s="31"/>
      <c r="I1016" s="289">
        <v>44.66417410999998</v>
      </c>
      <c r="J1016" s="289">
        <v>81.4536883697</v>
      </c>
    </row>
    <row r="1017" spans="1:10" ht="12.75" customHeight="1">
      <c r="A1017" s="18">
        <v>18</v>
      </c>
      <c r="B1017" s="211" t="s">
        <v>238</v>
      </c>
      <c r="C1017" s="172">
        <v>761.76</v>
      </c>
      <c r="D1017" s="172">
        <v>855.5006722886</v>
      </c>
      <c r="E1017" s="172">
        <f t="shared" si="47"/>
        <v>127.90613228860003</v>
      </c>
      <c r="F1017" s="173">
        <f t="shared" si="48"/>
        <v>0.16790870128203114</v>
      </c>
      <c r="G1017" s="31"/>
      <c r="I1017" s="289">
        <v>119.41541746399997</v>
      </c>
      <c r="J1017" s="289">
        <v>8.490714824600062</v>
      </c>
    </row>
    <row r="1018" spans="1:10" ht="12.75" customHeight="1">
      <c r="A1018" s="18">
        <v>19</v>
      </c>
      <c r="B1018" s="211" t="s">
        <v>239</v>
      </c>
      <c r="C1018" s="172">
        <v>476.371</v>
      </c>
      <c r="D1018" s="172">
        <v>541.6140306064999</v>
      </c>
      <c r="E1018" s="172">
        <f t="shared" si="47"/>
        <v>100.60415060649999</v>
      </c>
      <c r="F1018" s="173">
        <f t="shared" si="48"/>
        <v>0.2111886546546704</v>
      </c>
      <c r="G1018" s="31"/>
      <c r="I1018" s="289">
        <v>23.285828640000013</v>
      </c>
      <c r="J1018" s="289">
        <v>77.31832196649997</v>
      </c>
    </row>
    <row r="1019" spans="1:10" ht="12.75" customHeight="1">
      <c r="A1019" s="18">
        <v>20</v>
      </c>
      <c r="B1019" s="211" t="s">
        <v>240</v>
      </c>
      <c r="C1019" s="172">
        <v>628.6370000000001</v>
      </c>
      <c r="D1019" s="172">
        <v>705.036924398</v>
      </c>
      <c r="E1019" s="172">
        <f t="shared" si="47"/>
        <v>91.52314039800002</v>
      </c>
      <c r="F1019" s="173">
        <f t="shared" si="48"/>
        <v>0.1455898084236213</v>
      </c>
      <c r="G1019" s="31"/>
      <c r="I1019" s="289">
        <v>39.86703437160003</v>
      </c>
      <c r="J1019" s="289">
        <v>51.656106026399996</v>
      </c>
    </row>
    <row r="1020" spans="1:10" ht="12.75" customHeight="1">
      <c r="A1020" s="18">
        <v>21</v>
      </c>
      <c r="B1020" s="211" t="s">
        <v>241</v>
      </c>
      <c r="C1020" s="172">
        <v>430.745</v>
      </c>
      <c r="D1020" s="172">
        <v>492.18756481810004</v>
      </c>
      <c r="E1020" s="172">
        <f t="shared" si="47"/>
        <v>91.96816481810004</v>
      </c>
      <c r="F1020" s="173">
        <f t="shared" si="48"/>
        <v>0.2135095353819546</v>
      </c>
      <c r="G1020" s="31"/>
      <c r="I1020" s="289">
        <v>22.272108978000023</v>
      </c>
      <c r="J1020" s="289">
        <v>69.69605584010002</v>
      </c>
    </row>
    <row r="1021" spans="1:10" ht="12.75" customHeight="1">
      <c r="A1021" s="18">
        <v>22</v>
      </c>
      <c r="B1021" s="211" t="s">
        <v>242</v>
      </c>
      <c r="C1021" s="172">
        <v>545.811</v>
      </c>
      <c r="D1021" s="172">
        <v>616.2312857063499</v>
      </c>
      <c r="E1021" s="172">
        <f t="shared" si="47"/>
        <v>115.58020570634997</v>
      </c>
      <c r="F1021" s="173">
        <f t="shared" si="48"/>
        <v>0.2117586595109845</v>
      </c>
      <c r="G1021" s="31"/>
      <c r="I1021" s="289">
        <v>26.316067068949984</v>
      </c>
      <c r="J1021" s="289">
        <v>89.2641386374</v>
      </c>
    </row>
    <row r="1022" spans="1:10" ht="12.75" customHeight="1">
      <c r="A1022" s="18">
        <v>23</v>
      </c>
      <c r="B1022" s="211" t="s">
        <v>243</v>
      </c>
      <c r="C1022" s="172">
        <v>880.451</v>
      </c>
      <c r="D1022" s="172">
        <v>985.82696251104</v>
      </c>
      <c r="E1022" s="172">
        <f t="shared" si="47"/>
        <v>108.44224251103998</v>
      </c>
      <c r="F1022" s="173">
        <f t="shared" si="48"/>
        <v>0.12316669810249517</v>
      </c>
      <c r="G1022" s="31"/>
      <c r="I1022" s="289">
        <v>47.093425072</v>
      </c>
      <c r="J1022" s="289">
        <v>61.348817439039976</v>
      </c>
    </row>
    <row r="1023" spans="1:10" ht="12.75" customHeight="1">
      <c r="A1023" s="18">
        <v>24</v>
      </c>
      <c r="B1023" s="211" t="s">
        <v>244</v>
      </c>
      <c r="C1023" s="172">
        <v>529.736</v>
      </c>
      <c r="D1023" s="172">
        <v>599.4132274801837</v>
      </c>
      <c r="E1023" s="172">
        <f t="shared" si="47"/>
        <v>81.4285074801837</v>
      </c>
      <c r="F1023" s="173">
        <f t="shared" si="48"/>
        <v>0.15371526096052315</v>
      </c>
      <c r="G1023" s="31"/>
      <c r="I1023" s="289">
        <v>35.50330654799996</v>
      </c>
      <c r="J1023" s="289">
        <v>45.92520093218373</v>
      </c>
    </row>
    <row r="1024" spans="1:10" ht="12.75" customHeight="1">
      <c r="A1024" s="18">
        <v>25</v>
      </c>
      <c r="B1024" s="211" t="s">
        <v>245</v>
      </c>
      <c r="C1024" s="172">
        <v>947.242</v>
      </c>
      <c r="D1024" s="172">
        <v>1055.81258097275</v>
      </c>
      <c r="E1024" s="172">
        <f t="shared" si="47"/>
        <v>136.59564097275</v>
      </c>
      <c r="F1024" s="173">
        <f t="shared" si="48"/>
        <v>0.14420353085352003</v>
      </c>
      <c r="G1024" s="31"/>
      <c r="I1024" s="289">
        <v>33.36476369215</v>
      </c>
      <c r="J1024" s="289">
        <v>103.2308772806</v>
      </c>
    </row>
    <row r="1025" spans="1:10" ht="12.75" customHeight="1">
      <c r="A1025" s="18">
        <v>26</v>
      </c>
      <c r="B1025" s="211" t="s">
        <v>246</v>
      </c>
      <c r="C1025" s="172">
        <v>1280.241</v>
      </c>
      <c r="D1025" s="172">
        <v>1421.8586483690103</v>
      </c>
      <c r="E1025" s="172">
        <f t="shared" si="47"/>
        <v>188.51812836901018</v>
      </c>
      <c r="F1025" s="173">
        <f t="shared" si="48"/>
        <v>0.14725206298580515</v>
      </c>
      <c r="G1025" s="31"/>
      <c r="I1025" s="289">
        <v>21.29048745480003</v>
      </c>
      <c r="J1025" s="289">
        <v>167.22764091421016</v>
      </c>
    </row>
    <row r="1026" spans="1:10" ht="12.75" customHeight="1">
      <c r="A1026" s="18">
        <v>27</v>
      </c>
      <c r="B1026" s="211" t="s">
        <v>247</v>
      </c>
      <c r="C1026" s="172">
        <v>1030.4109999999998</v>
      </c>
      <c r="D1026" s="172">
        <v>1150.0197586706997</v>
      </c>
      <c r="E1026" s="172">
        <f t="shared" si="47"/>
        <v>146.13562867069982</v>
      </c>
      <c r="F1026" s="173">
        <f t="shared" si="48"/>
        <v>0.14182265976459862</v>
      </c>
      <c r="G1026" s="31"/>
      <c r="I1026" s="289">
        <v>42.38081525599995</v>
      </c>
      <c r="J1026" s="289">
        <v>103.75481341469987</v>
      </c>
    </row>
    <row r="1027" spans="1:10" ht="12.75" customHeight="1">
      <c r="A1027" s="18">
        <v>28</v>
      </c>
      <c r="B1027" s="211" t="s">
        <v>248</v>
      </c>
      <c r="C1027" s="172">
        <v>1308.401</v>
      </c>
      <c r="D1027" s="172">
        <v>1454.7562386364</v>
      </c>
      <c r="E1027" s="172">
        <f t="shared" si="47"/>
        <v>159.49180613639973</v>
      </c>
      <c r="F1027" s="173">
        <f t="shared" si="48"/>
        <v>0.12189826065281188</v>
      </c>
      <c r="G1027" s="31"/>
      <c r="I1027" s="289">
        <v>91.81415177199972</v>
      </c>
      <c r="J1027" s="289">
        <v>67.67765436440001</v>
      </c>
    </row>
    <row r="1028" spans="1:10" ht="12.75" customHeight="1">
      <c r="A1028" s="18">
        <v>29</v>
      </c>
      <c r="B1028" s="211" t="s">
        <v>249</v>
      </c>
      <c r="C1028" s="172">
        <v>828.1120000000001</v>
      </c>
      <c r="D1028" s="172">
        <v>928.8478006141</v>
      </c>
      <c r="E1028" s="172">
        <f t="shared" si="47"/>
        <v>158.78842061410012</v>
      </c>
      <c r="F1028" s="173">
        <f t="shared" si="48"/>
        <v>0.19174751798561077</v>
      </c>
      <c r="G1028" s="31"/>
      <c r="I1028" s="289">
        <v>59.34072000400006</v>
      </c>
      <c r="J1028" s="289">
        <v>99.44770061010004</v>
      </c>
    </row>
    <row r="1029" spans="1:10" ht="12.75" customHeight="1">
      <c r="A1029" s="18">
        <v>30</v>
      </c>
      <c r="B1029" s="211" t="s">
        <v>250</v>
      </c>
      <c r="C1029" s="172">
        <v>955.1129999999999</v>
      </c>
      <c r="D1029" s="172">
        <v>1067.6138740303497</v>
      </c>
      <c r="E1029" s="172">
        <f t="shared" si="47"/>
        <v>116.62377403034981</v>
      </c>
      <c r="F1029" s="173">
        <f t="shared" si="48"/>
        <v>0.1221046871211572</v>
      </c>
      <c r="G1029" s="31"/>
      <c r="H1029" s="10" t="s">
        <v>12</v>
      </c>
      <c r="I1029" s="289">
        <v>6.8162923149500045</v>
      </c>
      <c r="J1029" s="289">
        <v>109.8074817153998</v>
      </c>
    </row>
    <row r="1030" spans="1:10" ht="12.75" customHeight="1">
      <c r="A1030" s="18">
        <v>31</v>
      </c>
      <c r="B1030" s="211" t="s">
        <v>251</v>
      </c>
      <c r="C1030" s="172">
        <v>1152.9270000000001</v>
      </c>
      <c r="D1030" s="172">
        <v>1286.6679654852003</v>
      </c>
      <c r="E1030" s="172">
        <f t="shared" si="47"/>
        <v>152.20975298519983</v>
      </c>
      <c r="F1030" s="173">
        <f t="shared" si="48"/>
        <v>0.13202028661415668</v>
      </c>
      <c r="G1030" s="31"/>
      <c r="I1030" s="289">
        <v>55.269483487999665</v>
      </c>
      <c r="J1030" s="289">
        <v>96.94026949720015</v>
      </c>
    </row>
    <row r="1031" spans="1:10" ht="12.75" customHeight="1">
      <c r="A1031" s="18">
        <v>32</v>
      </c>
      <c r="B1031" s="211" t="s">
        <v>252</v>
      </c>
      <c r="C1031" s="172">
        <v>734.605</v>
      </c>
      <c r="D1031" s="172">
        <v>824.3592331010999</v>
      </c>
      <c r="E1031" s="172">
        <f t="shared" si="47"/>
        <v>102.35941310109997</v>
      </c>
      <c r="F1031" s="173">
        <f t="shared" si="48"/>
        <v>0.1393393906944548</v>
      </c>
      <c r="G1031" s="31"/>
      <c r="I1031" s="289">
        <v>28.62988852800001</v>
      </c>
      <c r="J1031" s="289">
        <v>73.72952457309997</v>
      </c>
    </row>
    <row r="1032" spans="1:10" ht="12.75" customHeight="1">
      <c r="A1032" s="18">
        <v>33</v>
      </c>
      <c r="B1032" s="211" t="s">
        <v>253</v>
      </c>
      <c r="C1032" s="172">
        <v>1072.456</v>
      </c>
      <c r="D1032" s="172">
        <v>1192.2000394011998</v>
      </c>
      <c r="E1032" s="172">
        <f t="shared" si="47"/>
        <v>117.66770940119969</v>
      </c>
      <c r="F1032" s="173">
        <f t="shared" si="48"/>
        <v>0.10971798320975377</v>
      </c>
      <c r="G1032" s="31"/>
      <c r="I1032" s="289">
        <v>27.545093279999946</v>
      </c>
      <c r="J1032" s="289">
        <v>90.12261612119974</v>
      </c>
    </row>
    <row r="1033" spans="1:10" ht="12.75" customHeight="1">
      <c r="A1033" s="18">
        <v>34</v>
      </c>
      <c r="B1033" s="211" t="s">
        <v>254</v>
      </c>
      <c r="C1033" s="172">
        <v>618.206</v>
      </c>
      <c r="D1033" s="172">
        <v>696.0641248364001</v>
      </c>
      <c r="E1033" s="172">
        <f t="shared" si="47"/>
        <v>331.83762483640004</v>
      </c>
      <c r="F1033" s="173">
        <f t="shared" si="48"/>
        <v>0.5367751604423121</v>
      </c>
      <c r="G1033" s="31"/>
      <c r="I1033" s="289">
        <v>327.38702481800004</v>
      </c>
      <c r="J1033" s="289">
        <v>4.450600018400003</v>
      </c>
    </row>
    <row r="1034" spans="1:10" ht="12.75" customHeight="1">
      <c r="A1034" s="34"/>
      <c r="B1034" s="1" t="s">
        <v>27</v>
      </c>
      <c r="C1034" s="165">
        <v>26844.027000000002</v>
      </c>
      <c r="D1034" s="165">
        <v>30111.26129303379</v>
      </c>
      <c r="E1034" s="172">
        <f t="shared" si="47"/>
        <v>4301.4635869666745</v>
      </c>
      <c r="F1034" s="174">
        <f>E1034/C1034</f>
        <v>0.16023913204105605</v>
      </c>
      <c r="G1034" s="31"/>
      <c r="I1034" s="289">
        <v>1591.6929145728907</v>
      </c>
      <c r="J1034" s="289">
        <v>2709.7706723937836</v>
      </c>
    </row>
    <row r="1035" spans="1:7" ht="12.75" customHeight="1">
      <c r="A1035" s="40"/>
      <c r="B1035" s="2"/>
      <c r="C1035" s="180"/>
      <c r="D1035" s="180"/>
      <c r="E1035" s="180"/>
      <c r="F1035" s="186"/>
      <c r="G1035" s="31"/>
    </row>
    <row r="1036" ht="24" customHeight="1">
      <c r="A1036" s="47" t="s">
        <v>80</v>
      </c>
    </row>
    <row r="1037" ht="9" customHeight="1"/>
    <row r="1038" ht="14.25">
      <c r="A1038" s="9" t="s">
        <v>81</v>
      </c>
    </row>
    <row r="1039" spans="1:7" ht="30" customHeight="1">
      <c r="A1039" s="195" t="s">
        <v>20</v>
      </c>
      <c r="B1039" s="195"/>
      <c r="C1039" s="196" t="s">
        <v>34</v>
      </c>
      <c r="D1039" s="196" t="s">
        <v>35</v>
      </c>
      <c r="E1039" s="196" t="s">
        <v>6</v>
      </c>
      <c r="F1039" s="196" t="s">
        <v>28</v>
      </c>
      <c r="G1039" s="197"/>
    </row>
    <row r="1040" spans="1:7" ht="13.5" customHeight="1">
      <c r="A1040" s="281">
        <v>1</v>
      </c>
      <c r="B1040" s="281">
        <v>2</v>
      </c>
      <c r="C1040" s="281">
        <v>3</v>
      </c>
      <c r="D1040" s="281">
        <v>4</v>
      </c>
      <c r="E1040" s="281" t="s">
        <v>36</v>
      </c>
      <c r="F1040" s="281">
        <v>6</v>
      </c>
      <c r="G1040" s="197"/>
    </row>
    <row r="1041" spans="1:7" ht="27" customHeight="1">
      <c r="A1041" s="198">
        <v>1</v>
      </c>
      <c r="B1041" s="199" t="s">
        <v>158</v>
      </c>
      <c r="C1041" s="203">
        <v>767.38</v>
      </c>
      <c r="D1041" s="203">
        <v>767.38</v>
      </c>
      <c r="E1041" s="200">
        <f>C1041-D1041</f>
        <v>0</v>
      </c>
      <c r="F1041" s="204">
        <f>E1041/C1041</f>
        <v>0</v>
      </c>
      <c r="G1041" s="205"/>
    </row>
    <row r="1042" spans="1:7" ht="42.75">
      <c r="A1042" s="198">
        <v>2</v>
      </c>
      <c r="B1042" s="199" t="s">
        <v>197</v>
      </c>
      <c r="C1042" s="203">
        <v>35.53</v>
      </c>
      <c r="D1042" s="203">
        <v>35.53</v>
      </c>
      <c r="E1042" s="200">
        <f>C1042-D1042</f>
        <v>0</v>
      </c>
      <c r="F1042" s="204">
        <f>E1042/C1042</f>
        <v>0</v>
      </c>
      <c r="G1042" s="197"/>
    </row>
    <row r="1043" spans="1:7" ht="28.5">
      <c r="A1043" s="198">
        <v>3</v>
      </c>
      <c r="B1043" s="199" t="s">
        <v>201</v>
      </c>
      <c r="C1043" s="203">
        <v>731.85</v>
      </c>
      <c r="D1043" s="203">
        <v>731.85</v>
      </c>
      <c r="E1043" s="200">
        <f>C1043-D1043</f>
        <v>0</v>
      </c>
      <c r="F1043" s="204">
        <f>E1043/C1043</f>
        <v>0</v>
      </c>
      <c r="G1043" s="197"/>
    </row>
    <row r="1044" spans="1:7" ht="15.75" customHeight="1">
      <c r="A1044" s="198">
        <v>4</v>
      </c>
      <c r="B1044" s="206" t="s">
        <v>82</v>
      </c>
      <c r="C1044" s="207">
        <f>SUM(C1042:C1043)</f>
        <v>767.38</v>
      </c>
      <c r="D1044" s="207">
        <f>SUM(D1042:D1043)</f>
        <v>767.38</v>
      </c>
      <c r="E1044" s="200">
        <f>C1044-D1044</f>
        <v>0</v>
      </c>
      <c r="F1044" s="204">
        <f>E1044/C1044</f>
        <v>0</v>
      </c>
      <c r="G1044" s="197" t="s">
        <v>12</v>
      </c>
    </row>
    <row r="1045" spans="1:6" ht="15.75" customHeight="1">
      <c r="A1045" s="32"/>
      <c r="B1045" s="121"/>
      <c r="C1045" s="188"/>
      <c r="D1045" s="188"/>
      <c r="E1045" s="65"/>
      <c r="F1045" s="65"/>
    </row>
    <row r="1046" s="109" customFormat="1" ht="14.25">
      <c r="A1046" s="9" t="s">
        <v>202</v>
      </c>
    </row>
    <row r="1047" spans="5:7" ht="14.25">
      <c r="E1047" s="67" t="s">
        <v>122</v>
      </c>
      <c r="F1047" s="110" t="s">
        <v>203</v>
      </c>
      <c r="G1047" s="135"/>
    </row>
    <row r="1048" spans="1:7" ht="28.5">
      <c r="A1048" s="88" t="s">
        <v>20</v>
      </c>
      <c r="B1048" s="88" t="s">
        <v>83</v>
      </c>
      <c r="C1048" s="88" t="s">
        <v>204</v>
      </c>
      <c r="D1048" s="88" t="s">
        <v>42</v>
      </c>
      <c r="E1048" s="88" t="s">
        <v>84</v>
      </c>
      <c r="F1048" s="88" t="s">
        <v>85</v>
      </c>
      <c r="G1048" s="64"/>
    </row>
    <row r="1049" spans="1:7" ht="14.25">
      <c r="A1049" s="111">
        <v>1</v>
      </c>
      <c r="B1049" s="111">
        <v>2</v>
      </c>
      <c r="C1049" s="111">
        <v>3</v>
      </c>
      <c r="D1049" s="111">
        <v>4</v>
      </c>
      <c r="E1049" s="111">
        <v>5</v>
      </c>
      <c r="F1049" s="111">
        <v>6</v>
      </c>
      <c r="G1049" s="136"/>
    </row>
    <row r="1050" spans="1:7" ht="28.5">
      <c r="A1050" s="112">
        <v>1</v>
      </c>
      <c r="B1050" s="113" t="s">
        <v>86</v>
      </c>
      <c r="C1050" s="114">
        <f>C1041/2</f>
        <v>383.69</v>
      </c>
      <c r="D1050" s="114">
        <f>D1041/2</f>
        <v>383.69</v>
      </c>
      <c r="E1050" s="116">
        <v>112.99</v>
      </c>
      <c r="F1050" s="115">
        <f>E1050/C1050</f>
        <v>0.29448252495504185</v>
      </c>
      <c r="G1050" s="137"/>
    </row>
    <row r="1051" spans="1:7" ht="89.25" customHeight="1">
      <c r="A1051" s="112">
        <v>2</v>
      </c>
      <c r="B1051" s="113" t="s">
        <v>87</v>
      </c>
      <c r="C1051" s="114">
        <f>C1050</f>
        <v>383.69</v>
      </c>
      <c r="D1051" s="114">
        <f>D1050</f>
        <v>383.69</v>
      </c>
      <c r="E1051" s="116">
        <v>654.39</v>
      </c>
      <c r="F1051" s="115">
        <f>E1051/C1051</f>
        <v>1.7055174750449582</v>
      </c>
      <c r="G1051" s="138"/>
    </row>
    <row r="1052" spans="1:7" ht="15">
      <c r="A1052" s="308" t="s">
        <v>10</v>
      </c>
      <c r="B1052" s="308"/>
      <c r="C1052" s="117">
        <f>SUM(C1050:C1051)</f>
        <v>767.38</v>
      </c>
      <c r="D1052" s="118">
        <f>SUM(D1050:D1051)</f>
        <v>767.38</v>
      </c>
      <c r="E1052" s="118">
        <f>SUM(E1050:E1051)</f>
        <v>767.38</v>
      </c>
      <c r="F1052" s="115">
        <f>E1052/C1052</f>
        <v>1</v>
      </c>
      <c r="G1052" s="139"/>
    </row>
    <row r="1053" spans="1:7" s="132" customFormat="1" ht="22.5" customHeight="1">
      <c r="A1053" s="309"/>
      <c r="B1053" s="309"/>
      <c r="C1053" s="309"/>
      <c r="D1053" s="309"/>
      <c r="E1053" s="309"/>
      <c r="F1053" s="309"/>
      <c r="G1053" s="309"/>
    </row>
    <row r="1054" spans="1:7" ht="14.25">
      <c r="A1054" s="121" t="s">
        <v>88</v>
      </c>
      <c r="B1054" s="26"/>
      <c r="C1054" s="26"/>
      <c r="D1054" s="119"/>
      <c r="E1054" s="26"/>
      <c r="F1054" s="26"/>
      <c r="G1054" s="120"/>
    </row>
    <row r="1055" spans="1:7" ht="14.25">
      <c r="A1055" s="121"/>
      <c r="B1055" s="26"/>
      <c r="C1055" s="26"/>
      <c r="D1055" s="119"/>
      <c r="E1055" s="26"/>
      <c r="F1055" s="26"/>
      <c r="G1055" s="120"/>
    </row>
    <row r="1056" ht="14.25">
      <c r="A1056" s="9" t="s">
        <v>89</v>
      </c>
    </row>
    <row r="1057" spans="1:6" ht="30" customHeight="1">
      <c r="A1057" s="18" t="s">
        <v>20</v>
      </c>
      <c r="B1057" s="88" t="s">
        <v>83</v>
      </c>
      <c r="C1057" s="52" t="s">
        <v>34</v>
      </c>
      <c r="D1057" s="52" t="s">
        <v>35</v>
      </c>
      <c r="E1057" s="52" t="s">
        <v>6</v>
      </c>
      <c r="F1057" s="52" t="s">
        <v>28</v>
      </c>
    </row>
    <row r="1058" spans="1:7" ht="13.5" customHeight="1">
      <c r="A1058" s="195">
        <v>1</v>
      </c>
      <c r="B1058" s="195">
        <v>2</v>
      </c>
      <c r="C1058" s="195">
        <v>3</v>
      </c>
      <c r="D1058" s="195">
        <v>4</v>
      </c>
      <c r="E1058" s="195" t="s">
        <v>36</v>
      </c>
      <c r="F1058" s="195">
        <v>6</v>
      </c>
      <c r="G1058" s="197"/>
    </row>
    <row r="1059" spans="1:7" ht="27" customHeight="1">
      <c r="A1059" s="198">
        <v>1</v>
      </c>
      <c r="B1059" s="199" t="s">
        <v>158</v>
      </c>
      <c r="C1059" s="200">
        <v>922.03</v>
      </c>
      <c r="D1059" s="200">
        <v>922.03</v>
      </c>
      <c r="E1059" s="200">
        <f>C1059-D1059</f>
        <v>0</v>
      </c>
      <c r="F1059" s="208">
        <v>0</v>
      </c>
      <c r="G1059" s="197"/>
    </row>
    <row r="1060" spans="1:7" ht="42.75">
      <c r="A1060" s="198">
        <v>2</v>
      </c>
      <c r="B1060" s="199" t="s">
        <v>197</v>
      </c>
      <c r="C1060" s="200">
        <v>154.49</v>
      </c>
      <c r="D1060" s="200">
        <v>154.49</v>
      </c>
      <c r="E1060" s="200">
        <f>C1060-D1060</f>
        <v>0</v>
      </c>
      <c r="F1060" s="204">
        <f>E1060/C1060</f>
        <v>0</v>
      </c>
      <c r="G1060" s="197"/>
    </row>
    <row r="1061" spans="1:11" ht="28.5">
      <c r="A1061" s="198">
        <v>3</v>
      </c>
      <c r="B1061" s="199" t="s">
        <v>201</v>
      </c>
      <c r="C1061" s="200">
        <v>767.53</v>
      </c>
      <c r="D1061" s="200">
        <v>767.53</v>
      </c>
      <c r="E1061" s="200">
        <f>C1061-D1061</f>
        <v>0</v>
      </c>
      <c r="F1061" s="204">
        <f>E1061/C1061</f>
        <v>0</v>
      </c>
      <c r="G1061" s="197"/>
      <c r="K1061" s="10" t="s">
        <v>12</v>
      </c>
    </row>
    <row r="1062" spans="1:7" ht="15.75" customHeight="1">
      <c r="A1062" s="198">
        <v>4</v>
      </c>
      <c r="B1062" s="206" t="s">
        <v>82</v>
      </c>
      <c r="C1062" s="209">
        <f>SUM(C1060:C1061)</f>
        <v>922.02</v>
      </c>
      <c r="D1062" s="209">
        <f>SUM(D1060:D1061)</f>
        <v>922.02</v>
      </c>
      <c r="E1062" s="200">
        <f>C1062-D1062</f>
        <v>0</v>
      </c>
      <c r="F1062" s="210">
        <f>E1062/C1062</f>
        <v>0</v>
      </c>
      <c r="G1062" s="197"/>
    </row>
    <row r="1063" spans="1:6" ht="15.75" customHeight="1">
      <c r="A1063" s="32"/>
      <c r="B1063" s="121"/>
      <c r="C1063" s="85"/>
      <c r="D1063" s="85"/>
      <c r="E1063" s="65"/>
      <c r="F1063" s="38"/>
    </row>
    <row r="1064" s="109" customFormat="1" ht="14.25">
      <c r="A1064" s="9" t="s">
        <v>205</v>
      </c>
    </row>
    <row r="1065" spans="6:8" ht="14.25">
      <c r="F1065" s="110"/>
      <c r="G1065" s="67" t="s">
        <v>122</v>
      </c>
      <c r="H1065" s="187"/>
    </row>
    <row r="1066" spans="1:8" ht="57">
      <c r="A1066" s="88" t="s">
        <v>138</v>
      </c>
      <c r="B1066" s="88" t="s">
        <v>90</v>
      </c>
      <c r="C1066" s="88" t="s">
        <v>91</v>
      </c>
      <c r="D1066" s="88" t="s">
        <v>92</v>
      </c>
      <c r="E1066" s="88" t="s">
        <v>93</v>
      </c>
      <c r="F1066" s="88" t="s">
        <v>6</v>
      </c>
      <c r="G1066" s="88" t="s">
        <v>85</v>
      </c>
      <c r="H1066" s="88" t="s">
        <v>94</v>
      </c>
    </row>
    <row r="1067" spans="1:8" ht="14.25">
      <c r="A1067" s="123">
        <v>1</v>
      </c>
      <c r="B1067" s="123">
        <v>2</v>
      </c>
      <c r="C1067" s="123">
        <v>3</v>
      </c>
      <c r="D1067" s="123">
        <v>4</v>
      </c>
      <c r="E1067" s="123">
        <v>5</v>
      </c>
      <c r="F1067" s="123" t="s">
        <v>95</v>
      </c>
      <c r="G1067" s="123">
        <v>7</v>
      </c>
      <c r="H1067" s="124" t="s">
        <v>96</v>
      </c>
    </row>
    <row r="1068" spans="1:8" ht="18" customHeight="1">
      <c r="A1068" s="125">
        <f>C1059</f>
        <v>922.03</v>
      </c>
      <c r="B1068" s="125">
        <f>D1062</f>
        <v>922.02</v>
      </c>
      <c r="C1068" s="126">
        <f>C443</f>
        <v>112310.2569</v>
      </c>
      <c r="D1068" s="126">
        <f>(C1068*750)/100000</f>
        <v>842.32692675</v>
      </c>
      <c r="E1068" s="140">
        <v>805.03</v>
      </c>
      <c r="F1068" s="126">
        <f>D1068-E1068</f>
        <v>37.29692675000001</v>
      </c>
      <c r="G1068" s="115">
        <f>E1068/A1068</f>
        <v>0.8731060811470343</v>
      </c>
      <c r="H1068" s="126">
        <f>B1068-E1068</f>
        <v>116.99000000000001</v>
      </c>
    </row>
    <row r="1069" spans="1:8" ht="21" customHeight="1">
      <c r="A1069" s="141"/>
      <c r="B1069" s="141"/>
      <c r="C1069" s="142"/>
      <c r="D1069" s="142"/>
      <c r="E1069" s="143"/>
      <c r="F1069" s="142"/>
      <c r="G1069" s="144"/>
      <c r="H1069" s="142"/>
    </row>
    <row r="1070" spans="1:8" s="130" customFormat="1" ht="12.75">
      <c r="A1070" s="230" t="s">
        <v>206</v>
      </c>
      <c r="B1070" s="231"/>
      <c r="C1070" s="231"/>
      <c r="D1070" s="231"/>
      <c r="E1070" s="231"/>
      <c r="F1070" s="231"/>
      <c r="G1070" s="231"/>
      <c r="H1070" s="231"/>
    </row>
    <row r="1071" spans="1:8" s="130" customFormat="1" ht="14.25" customHeight="1">
      <c r="A1071" s="230"/>
      <c r="B1071" s="231"/>
      <c r="C1071" s="231"/>
      <c r="D1071" s="231"/>
      <c r="E1071" s="231"/>
      <c r="F1071" s="231"/>
      <c r="G1071" s="231"/>
      <c r="H1071" s="231"/>
    </row>
    <row r="1072" spans="1:8" s="130" customFormat="1" ht="12.75">
      <c r="A1072" s="232" t="s">
        <v>111</v>
      </c>
      <c r="B1072" s="231"/>
      <c r="C1072" s="231"/>
      <c r="D1072" s="231"/>
      <c r="E1072" s="231"/>
      <c r="F1072" s="231"/>
      <c r="G1072" s="231"/>
      <c r="H1072" s="231"/>
    </row>
    <row r="1073" spans="1:8" s="130" customFormat="1" ht="12.75">
      <c r="A1073" s="232"/>
      <c r="B1073" s="231"/>
      <c r="C1073" s="231"/>
      <c r="D1073" s="231"/>
      <c r="E1073" s="231"/>
      <c r="F1073" s="231"/>
      <c r="G1073" s="231"/>
      <c r="H1073" s="231"/>
    </row>
    <row r="1074" spans="1:8" s="130" customFormat="1" ht="12.75">
      <c r="A1074" s="233" t="s">
        <v>136</v>
      </c>
      <c r="B1074" s="231"/>
      <c r="C1074" s="231"/>
      <c r="D1074" s="231"/>
      <c r="E1074" s="231"/>
      <c r="F1074" s="231"/>
      <c r="G1074" s="231"/>
      <c r="H1074" s="231"/>
    </row>
    <row r="1075" spans="1:8" s="130" customFormat="1" ht="12.75">
      <c r="A1075" s="310" t="s">
        <v>207</v>
      </c>
      <c r="B1075" s="310"/>
      <c r="C1075" s="310"/>
      <c r="D1075" s="310"/>
      <c r="E1075" s="310"/>
      <c r="F1075" s="231"/>
      <c r="G1075" s="231"/>
      <c r="H1075" s="231"/>
    </row>
    <row r="1076" spans="1:8" s="130" customFormat="1" ht="25.5">
      <c r="A1076" s="234" t="s">
        <v>128</v>
      </c>
      <c r="B1076" s="234" t="s">
        <v>129</v>
      </c>
      <c r="C1076" s="234" t="s">
        <v>130</v>
      </c>
      <c r="D1076" s="234" t="s">
        <v>131</v>
      </c>
      <c r="E1076" s="234" t="s">
        <v>132</v>
      </c>
      <c r="F1076" s="231"/>
      <c r="G1076" s="231"/>
      <c r="H1076" s="231"/>
    </row>
    <row r="1077" spans="1:8" s="130" customFormat="1" ht="14.25">
      <c r="A1077" s="316" t="s">
        <v>133</v>
      </c>
      <c r="B1077" s="283" t="s">
        <v>213</v>
      </c>
      <c r="C1077" s="284"/>
      <c r="D1077" s="285">
        <v>9606</v>
      </c>
      <c r="E1077" s="285">
        <v>5763.61</v>
      </c>
      <c r="F1077" s="231"/>
      <c r="G1077" s="231"/>
      <c r="H1077" s="231"/>
    </row>
    <row r="1078" spans="1:8" s="130" customFormat="1" ht="14.25">
      <c r="A1078" s="317"/>
      <c r="B1078" s="283" t="s">
        <v>214</v>
      </c>
      <c r="C1078" s="283"/>
      <c r="D1078" s="285">
        <v>18241</v>
      </c>
      <c r="E1078" s="285">
        <v>10944.6</v>
      </c>
      <c r="F1078" s="231"/>
      <c r="G1078" s="231"/>
      <c r="H1078" s="231"/>
    </row>
    <row r="1079" spans="1:8" s="130" customFormat="1" ht="14.25">
      <c r="A1079" s="317"/>
      <c r="B1079" s="283" t="s">
        <v>215</v>
      </c>
      <c r="C1079" s="283"/>
      <c r="D1079" s="285"/>
      <c r="E1079" s="285"/>
      <c r="F1079" s="231"/>
      <c r="G1079" s="231"/>
      <c r="H1079" s="231"/>
    </row>
    <row r="1080" spans="1:8" s="130" customFormat="1" ht="14.25">
      <c r="A1080" s="317"/>
      <c r="B1080" s="283" t="s">
        <v>216</v>
      </c>
      <c r="C1080" s="283"/>
      <c r="D1080" s="285">
        <v>0</v>
      </c>
      <c r="E1080" s="285">
        <v>0</v>
      </c>
      <c r="F1080" s="231"/>
      <c r="G1080" s="231"/>
      <c r="H1080" s="231"/>
    </row>
    <row r="1081" spans="1:8" s="130" customFormat="1" ht="14.25" customHeight="1">
      <c r="A1081" s="317"/>
      <c r="B1081" s="283" t="s">
        <v>217</v>
      </c>
      <c r="C1081" s="283"/>
      <c r="D1081" s="285"/>
      <c r="E1081" s="285"/>
      <c r="F1081" s="231"/>
      <c r="G1081" s="231"/>
      <c r="H1081" s="231"/>
    </row>
    <row r="1082" spans="1:8" s="130" customFormat="1" ht="14.25">
      <c r="A1082" s="317"/>
      <c r="B1082" s="283" t="s">
        <v>135</v>
      </c>
      <c r="C1082" s="286"/>
      <c r="D1082" s="285">
        <v>8724</v>
      </c>
      <c r="E1082" s="285">
        <v>10194.52</v>
      </c>
      <c r="F1082" s="231"/>
      <c r="G1082" s="231"/>
      <c r="H1082" s="231"/>
    </row>
    <row r="1083" spans="1:8" s="130" customFormat="1" ht="14.25">
      <c r="A1083" s="317"/>
      <c r="B1083" s="283" t="s">
        <v>218</v>
      </c>
      <c r="C1083" s="319" t="s">
        <v>219</v>
      </c>
      <c r="D1083" s="320"/>
      <c r="E1083" s="285">
        <v>15051.1</v>
      </c>
      <c r="F1083" s="231"/>
      <c r="G1083" s="231"/>
      <c r="H1083" s="231"/>
    </row>
    <row r="1084" spans="1:8" s="130" customFormat="1" ht="14.25">
      <c r="A1084" s="317"/>
      <c r="B1084" s="283" t="s">
        <v>220</v>
      </c>
      <c r="C1084" s="286"/>
      <c r="D1084" s="285">
        <v>3906</v>
      </c>
      <c r="E1084" s="285">
        <v>11975.59</v>
      </c>
      <c r="F1084" s="231"/>
      <c r="G1084" s="231"/>
      <c r="H1084" s="231"/>
    </row>
    <row r="1085" spans="1:8" s="130" customFormat="1" ht="13.5" customHeight="1">
      <c r="A1085" s="318"/>
      <c r="B1085" s="235" t="s">
        <v>134</v>
      </c>
      <c r="C1085" s="236"/>
      <c r="D1085" s="237">
        <f>SUM(D1077:D1084)</f>
        <v>40477</v>
      </c>
      <c r="E1085" s="237">
        <f>SUM(E1077:E1084)</f>
        <v>53929.42</v>
      </c>
      <c r="F1085" s="231"/>
      <c r="G1085" s="231" t="s">
        <v>12</v>
      </c>
      <c r="H1085" s="231"/>
    </row>
    <row r="1086" spans="1:8" s="130" customFormat="1" ht="13.5" customHeight="1">
      <c r="A1086" s="232"/>
      <c r="B1086" s="231"/>
      <c r="C1086" s="231"/>
      <c r="D1086" s="231"/>
      <c r="E1086" s="231"/>
      <c r="F1086" s="231"/>
      <c r="G1086" s="231"/>
      <c r="H1086" s="231"/>
    </row>
    <row r="1087" spans="1:8" s="130" customFormat="1" ht="12.75">
      <c r="A1087" s="232"/>
      <c r="B1087" s="231"/>
      <c r="C1087" s="231"/>
      <c r="D1087" s="231"/>
      <c r="E1087" s="231"/>
      <c r="F1087" s="231"/>
      <c r="G1087" s="231"/>
      <c r="H1087" s="231"/>
    </row>
    <row r="1088" spans="1:8" s="189" customFormat="1" ht="12.75">
      <c r="A1088" s="238" t="s">
        <v>137</v>
      </c>
      <c r="B1088" s="239"/>
      <c r="C1088" s="239"/>
      <c r="D1088" s="239"/>
      <c r="E1088" s="239"/>
      <c r="F1088" s="239"/>
      <c r="G1088" s="239"/>
      <c r="H1088" s="240"/>
    </row>
    <row r="1089" spans="1:8" s="189" customFormat="1" ht="12.75">
      <c r="A1089" s="311" t="s">
        <v>100</v>
      </c>
      <c r="B1089" s="313" t="s">
        <v>101</v>
      </c>
      <c r="C1089" s="314"/>
      <c r="D1089" s="307" t="s">
        <v>102</v>
      </c>
      <c r="E1089" s="307"/>
      <c r="F1089" s="307" t="s">
        <v>103</v>
      </c>
      <c r="G1089" s="307"/>
      <c r="H1089" s="240"/>
    </row>
    <row r="1090" spans="1:8" s="189" customFormat="1" ht="12.75">
      <c r="A1090" s="312"/>
      <c r="B1090" s="278" t="s">
        <v>104</v>
      </c>
      <c r="C1090" s="279" t="s">
        <v>105</v>
      </c>
      <c r="D1090" s="276" t="s">
        <v>104</v>
      </c>
      <c r="E1090" s="276" t="s">
        <v>105</v>
      </c>
      <c r="F1090" s="276" t="s">
        <v>104</v>
      </c>
      <c r="G1090" s="276" t="s">
        <v>105</v>
      </c>
      <c r="H1090" s="240"/>
    </row>
    <row r="1091" spans="1:8" s="189" customFormat="1" ht="12.75">
      <c r="A1091" s="241" t="s">
        <v>112</v>
      </c>
      <c r="B1091" s="242"/>
      <c r="C1091" s="243"/>
      <c r="D1091" s="242"/>
      <c r="E1091" s="243"/>
      <c r="F1091" s="244" t="e">
        <f>(B1091-D1091)/B1091</f>
        <v>#DIV/0!</v>
      </c>
      <c r="G1091" s="244" t="e">
        <f>(C1091-E1091)/C1091</f>
        <v>#DIV/0!</v>
      </c>
      <c r="H1091" s="240"/>
    </row>
    <row r="1092" spans="1:8" s="189" customFormat="1" ht="12.75">
      <c r="A1092" s="245"/>
      <c r="B1092" s="239"/>
      <c r="C1092" s="239"/>
      <c r="D1092" s="239"/>
      <c r="E1092" s="239"/>
      <c r="F1092" s="239"/>
      <c r="G1092" s="239"/>
      <c r="H1092" s="240"/>
    </row>
    <row r="1093" spans="1:8" s="189" customFormat="1" ht="12.75">
      <c r="A1093" s="238" t="s">
        <v>208</v>
      </c>
      <c r="B1093" s="239"/>
      <c r="C1093" s="239"/>
      <c r="D1093" s="239"/>
      <c r="E1093" s="239"/>
      <c r="F1093" s="239"/>
      <c r="G1093" s="239"/>
      <c r="H1093" s="240"/>
    </row>
    <row r="1094" spans="1:8" s="189" customFormat="1" ht="25.5" customHeight="1">
      <c r="A1094" s="315" t="s">
        <v>209</v>
      </c>
      <c r="B1094" s="315"/>
      <c r="C1094" s="315" t="s">
        <v>255</v>
      </c>
      <c r="D1094" s="315"/>
      <c r="E1094" s="315" t="s">
        <v>106</v>
      </c>
      <c r="F1094" s="315"/>
      <c r="G1094" s="239"/>
      <c r="H1094" s="240"/>
    </row>
    <row r="1095" spans="1:8" s="189" customFormat="1" ht="12.75">
      <c r="A1095" s="277" t="s">
        <v>104</v>
      </c>
      <c r="B1095" s="277" t="s">
        <v>107</v>
      </c>
      <c r="C1095" s="277" t="s">
        <v>104</v>
      </c>
      <c r="D1095" s="277" t="s">
        <v>107</v>
      </c>
      <c r="E1095" s="277" t="s">
        <v>104</v>
      </c>
      <c r="F1095" s="277" t="s">
        <v>108</v>
      </c>
      <c r="G1095" s="239"/>
      <c r="H1095" s="240" t="s">
        <v>12</v>
      </c>
    </row>
    <row r="1096" spans="1:8" s="189" customFormat="1" ht="12.75">
      <c r="A1096" s="246">
        <v>1</v>
      </c>
      <c r="B1096" s="246">
        <v>2</v>
      </c>
      <c r="C1096" s="246">
        <v>3</v>
      </c>
      <c r="D1096" s="246">
        <v>4</v>
      </c>
      <c r="E1096" s="246">
        <v>5</v>
      </c>
      <c r="F1096" s="246">
        <v>6</v>
      </c>
      <c r="G1096" s="247"/>
      <c r="H1096" s="248"/>
    </row>
    <row r="1097" spans="1:8" s="189" customFormat="1" ht="12.75">
      <c r="A1097" s="242">
        <f>D1085</f>
        <v>40477</v>
      </c>
      <c r="B1097" s="243">
        <f>E1085</f>
        <v>53929.42</v>
      </c>
      <c r="C1097" s="291">
        <v>40274</v>
      </c>
      <c r="D1097" s="192">
        <v>53194.652500000004</v>
      </c>
      <c r="E1097" s="249">
        <f>C1097/A1097</f>
        <v>0.9949848061862292</v>
      </c>
      <c r="F1097" s="249">
        <f>D1097/B1097</f>
        <v>0.9863753865700763</v>
      </c>
      <c r="G1097" s="239"/>
      <c r="H1097" s="240"/>
    </row>
    <row r="1098" spans="1:8" s="189" customFormat="1" ht="12.75">
      <c r="A1098" s="250"/>
      <c r="B1098" s="251"/>
      <c r="C1098" s="252"/>
      <c r="D1098" s="252"/>
      <c r="E1098" s="253"/>
      <c r="F1098" s="254"/>
      <c r="G1098" s="255" t="s">
        <v>12</v>
      </c>
      <c r="H1098" s="240" t="s">
        <v>12</v>
      </c>
    </row>
    <row r="1099" spans="1:8" s="189" customFormat="1" ht="12.75">
      <c r="A1099" s="256" t="s">
        <v>109</v>
      </c>
      <c r="B1099" s="239"/>
      <c r="C1099" s="239"/>
      <c r="D1099" s="239" t="s">
        <v>12</v>
      </c>
      <c r="E1099" s="239"/>
      <c r="F1099" s="239"/>
      <c r="G1099" s="239"/>
      <c r="H1099" s="240"/>
    </row>
    <row r="1100" spans="1:8" s="189" customFormat="1" ht="12.75">
      <c r="A1100" s="238"/>
      <c r="B1100" s="239"/>
      <c r="C1100" s="239"/>
      <c r="D1100" s="239"/>
      <c r="E1100" s="239"/>
      <c r="F1100" s="239"/>
      <c r="G1100" s="239"/>
      <c r="H1100" s="240"/>
    </row>
    <row r="1101" spans="1:8" s="189" customFormat="1" ht="12.75">
      <c r="A1101" s="238" t="s">
        <v>126</v>
      </c>
      <c r="B1101" s="239"/>
      <c r="C1101" s="239"/>
      <c r="D1101" s="239"/>
      <c r="E1101" s="239"/>
      <c r="F1101" s="239"/>
      <c r="G1101" s="239"/>
      <c r="H1101" s="240"/>
    </row>
    <row r="1102" spans="1:8" s="189" customFormat="1" ht="12.75">
      <c r="A1102" s="311" t="s">
        <v>100</v>
      </c>
      <c r="B1102" s="313" t="s">
        <v>101</v>
      </c>
      <c r="C1102" s="314"/>
      <c r="D1102" s="307" t="s">
        <v>102</v>
      </c>
      <c r="E1102" s="307"/>
      <c r="F1102" s="307" t="s">
        <v>103</v>
      </c>
      <c r="G1102" s="307"/>
      <c r="H1102" s="240"/>
    </row>
    <row r="1103" spans="1:8" s="189" customFormat="1" ht="12.75">
      <c r="A1103" s="312"/>
      <c r="B1103" s="278" t="s">
        <v>104</v>
      </c>
      <c r="C1103" s="279" t="s">
        <v>105</v>
      </c>
      <c r="D1103" s="276" t="s">
        <v>104</v>
      </c>
      <c r="E1103" s="276" t="s">
        <v>105</v>
      </c>
      <c r="F1103" s="276" t="s">
        <v>104</v>
      </c>
      <c r="G1103" s="276" t="s">
        <v>105</v>
      </c>
      <c r="H1103" s="240"/>
    </row>
    <row r="1104" spans="1:8" s="189" customFormat="1" ht="12.75">
      <c r="A1104" s="257" t="s">
        <v>110</v>
      </c>
      <c r="B1104" s="193">
        <v>62058</v>
      </c>
      <c r="C1104" s="192">
        <v>3102.9000000000005</v>
      </c>
      <c r="D1104" s="258">
        <v>62058</v>
      </c>
      <c r="E1104" s="259">
        <v>3102.9000000000005</v>
      </c>
      <c r="F1104" s="244">
        <f>(B1104-D1104)/100</f>
        <v>0</v>
      </c>
      <c r="G1104" s="244">
        <f>(C1104-E1104)/100</f>
        <v>0</v>
      </c>
      <c r="H1104" s="240"/>
    </row>
    <row r="1105" spans="1:8" s="189" customFormat="1" ht="12.75">
      <c r="A1105" s="257" t="s">
        <v>139</v>
      </c>
      <c r="B1105" s="193">
        <v>42588</v>
      </c>
      <c r="C1105" s="192">
        <v>2129.4</v>
      </c>
      <c r="D1105" s="258">
        <v>42588</v>
      </c>
      <c r="E1105" s="259">
        <v>2129.4</v>
      </c>
      <c r="F1105" s="244">
        <f>(B1105-D1105)/100</f>
        <v>0</v>
      </c>
      <c r="G1105" s="244">
        <f>(C1105-E1105)/100</f>
        <v>0</v>
      </c>
      <c r="H1105" s="240"/>
    </row>
    <row r="1106" spans="1:8" s="189" customFormat="1" ht="12.75">
      <c r="A1106" s="245"/>
      <c r="B1106" s="239"/>
      <c r="C1106" s="239"/>
      <c r="D1106" s="239"/>
      <c r="E1106" s="239"/>
      <c r="F1106" s="239"/>
      <c r="G1106" s="239"/>
      <c r="H1106" s="240"/>
    </row>
    <row r="1107" spans="1:8" s="189" customFormat="1" ht="12.75">
      <c r="A1107" s="238" t="s">
        <v>210</v>
      </c>
      <c r="B1107" s="239"/>
      <c r="C1107" s="239"/>
      <c r="D1107" s="239"/>
      <c r="E1107" s="239"/>
      <c r="F1107" s="239"/>
      <c r="G1107" s="239"/>
      <c r="H1107" s="240"/>
    </row>
    <row r="1108" spans="1:8" s="189" customFormat="1" ht="12.75">
      <c r="A1108" s="315" t="s">
        <v>256</v>
      </c>
      <c r="B1108" s="315"/>
      <c r="C1108" s="315" t="s">
        <v>211</v>
      </c>
      <c r="D1108" s="315"/>
      <c r="E1108" s="315" t="s">
        <v>106</v>
      </c>
      <c r="F1108" s="315"/>
      <c r="G1108" s="239"/>
      <c r="H1108" s="240"/>
    </row>
    <row r="1109" spans="1:8" s="189" customFormat="1" ht="12.75">
      <c r="A1109" s="277" t="s">
        <v>104</v>
      </c>
      <c r="B1109" s="277" t="s">
        <v>107</v>
      </c>
      <c r="C1109" s="277" t="s">
        <v>104</v>
      </c>
      <c r="D1109" s="277" t="s">
        <v>107</v>
      </c>
      <c r="E1109" s="277" t="s">
        <v>104</v>
      </c>
      <c r="F1109" s="277" t="s">
        <v>108</v>
      </c>
      <c r="G1109" s="239"/>
      <c r="H1109" s="240"/>
    </row>
    <row r="1110" spans="1:8" s="189" customFormat="1" ht="12.75">
      <c r="A1110" s="246">
        <v>1</v>
      </c>
      <c r="B1110" s="246">
        <v>2</v>
      </c>
      <c r="C1110" s="246">
        <v>3</v>
      </c>
      <c r="D1110" s="246">
        <v>4</v>
      </c>
      <c r="E1110" s="246">
        <v>5</v>
      </c>
      <c r="F1110" s="246">
        <v>6</v>
      </c>
      <c r="G1110" s="247"/>
      <c r="H1110" s="248"/>
    </row>
    <row r="1111" spans="1:8" s="130" customFormat="1" ht="12.75">
      <c r="A1111" s="193">
        <v>62058</v>
      </c>
      <c r="B1111" s="192">
        <v>3102.9000000000005</v>
      </c>
      <c r="C1111" s="193">
        <v>62058</v>
      </c>
      <c r="D1111" s="192">
        <v>3102.9000000000005</v>
      </c>
      <c r="E1111" s="131">
        <f>C1111/A1111</f>
        <v>1</v>
      </c>
      <c r="F1111" s="131">
        <f>D1111/B1111</f>
        <v>1</v>
      </c>
      <c r="G1111" s="261" t="s">
        <v>12</v>
      </c>
      <c r="H1111" s="261"/>
    </row>
    <row r="1112" spans="1:8" s="130" customFormat="1" ht="12.75">
      <c r="A1112" s="193">
        <v>42588</v>
      </c>
      <c r="B1112" s="192">
        <v>2129.4</v>
      </c>
      <c r="C1112" s="260">
        <v>42588</v>
      </c>
      <c r="D1112" s="260">
        <v>2129.3999999999996</v>
      </c>
      <c r="E1112" s="292">
        <v>1</v>
      </c>
      <c r="F1112" s="292">
        <v>1</v>
      </c>
      <c r="G1112" s="262"/>
      <c r="H1112" s="262"/>
    </row>
    <row r="1114" ht="14.25">
      <c r="F1114" s="10" t="s">
        <v>12</v>
      </c>
    </row>
  </sheetData>
  <sheetProtection/>
  <mergeCells count="37">
    <mergeCell ref="A1108:B1108"/>
    <mergeCell ref="C1108:D1108"/>
    <mergeCell ref="E1108:F1108"/>
    <mergeCell ref="A1077:A1085"/>
    <mergeCell ref="C1083:D1083"/>
    <mergeCell ref="A1094:B1094"/>
    <mergeCell ref="C1094:D1094"/>
    <mergeCell ref="E1094:F1094"/>
    <mergeCell ref="A1102:A1103"/>
    <mergeCell ref="B1102:C1102"/>
    <mergeCell ref="D1102:E1102"/>
    <mergeCell ref="F1102:G1102"/>
    <mergeCell ref="A1052:B1052"/>
    <mergeCell ref="A1053:G1053"/>
    <mergeCell ref="A1075:E1075"/>
    <mergeCell ref="A1089:A1090"/>
    <mergeCell ref="B1089:C1089"/>
    <mergeCell ref="D1089:E1089"/>
    <mergeCell ref="F1089:G1089"/>
    <mergeCell ref="A74:H74"/>
    <mergeCell ref="A114:H114"/>
    <mergeCell ref="A154:G154"/>
    <mergeCell ref="A193:F193"/>
    <mergeCell ref="A233:G233"/>
    <mergeCell ref="A272:F272"/>
    <mergeCell ref="A13:B13"/>
    <mergeCell ref="A21:D21"/>
    <mergeCell ref="A26:D26"/>
    <mergeCell ref="A27:D27"/>
    <mergeCell ref="A34:C34"/>
    <mergeCell ref="A35:G35"/>
    <mergeCell ref="A1:H1"/>
    <mergeCell ref="A2:H2"/>
    <mergeCell ref="A3:H3"/>
    <mergeCell ref="A5:H5"/>
    <mergeCell ref="A7:H7"/>
    <mergeCell ref="A9:H9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3" r:id="rId4"/>
  <rowBreaks count="9" manualBreakCount="9">
    <brk id="112" max="7" man="1"/>
    <brk id="231" max="7" man="1"/>
    <brk id="349" max="7" man="1"/>
    <brk id="485" max="7" man="1"/>
    <brk id="620" max="7" man="1"/>
    <brk id="748" max="7" man="1"/>
    <brk id="872" max="7" man="1"/>
    <brk id="955" max="7" man="1"/>
    <brk id="1052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5:O12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0" max="10" width="12.00390625" style="0" customWidth="1"/>
  </cols>
  <sheetData>
    <row r="5" spans="8:15" ht="12.75">
      <c r="H5" t="s">
        <v>264</v>
      </c>
      <c r="J5" t="s">
        <v>265</v>
      </c>
      <c r="L5" t="s">
        <v>263</v>
      </c>
      <c r="N5" t="s">
        <v>263</v>
      </c>
      <c r="O5" t="s">
        <v>264</v>
      </c>
    </row>
    <row r="6" ht="12.75">
      <c r="J6">
        <v>54837</v>
      </c>
    </row>
    <row r="7" spans="5:15" ht="12.75">
      <c r="E7" t="s">
        <v>257</v>
      </c>
      <c r="F7">
        <v>2466721</v>
      </c>
      <c r="G7">
        <v>1566890</v>
      </c>
      <c r="H7">
        <f>SUM(F7:G7)</f>
        <v>4033611</v>
      </c>
      <c r="J7">
        <v>4683473</v>
      </c>
      <c r="L7">
        <v>4320222</v>
      </c>
      <c r="N7" s="322">
        <f>L7/J7</f>
        <v>0.9224398219013967</v>
      </c>
      <c r="O7" s="322">
        <f>H7/J7</f>
        <v>0.8612435686081675</v>
      </c>
    </row>
    <row r="8" spans="5:15" ht="12.75">
      <c r="E8" t="s">
        <v>258</v>
      </c>
      <c r="F8">
        <v>236</v>
      </c>
      <c r="H8">
        <v>236</v>
      </c>
      <c r="J8">
        <v>235</v>
      </c>
      <c r="L8">
        <v>235</v>
      </c>
      <c r="N8" s="322">
        <f>L8/J8</f>
        <v>1</v>
      </c>
      <c r="O8" s="322">
        <f>H8/J8</f>
        <v>1.004255319148936</v>
      </c>
    </row>
    <row r="9" spans="5:15" ht="14.25">
      <c r="E9" t="s">
        <v>259</v>
      </c>
      <c r="H9">
        <f>1216156.47+6093.86+95388.48+6101</f>
        <v>1323739.81</v>
      </c>
      <c r="J9" s="177">
        <v>124874.7964</v>
      </c>
      <c r="L9">
        <v>113404.06</v>
      </c>
      <c r="N9" s="322">
        <f>L9/J9</f>
        <v>0.9081421012831377</v>
      </c>
      <c r="O9" s="322">
        <f>H9/J9</f>
        <v>10.600536282435932</v>
      </c>
    </row>
    <row r="10" spans="5:15" ht="12.75">
      <c r="E10" t="s">
        <v>260</v>
      </c>
      <c r="H10">
        <f>17989.5+43936.94</f>
        <v>61926.44</v>
      </c>
      <c r="J10">
        <v>51514.39</v>
      </c>
      <c r="L10">
        <v>48948.31</v>
      </c>
      <c r="N10" s="322">
        <f>L10/J10</f>
        <v>0.9501871224719928</v>
      </c>
      <c r="O10" s="322">
        <f>H10/J10</f>
        <v>1.2021192525040092</v>
      </c>
    </row>
    <row r="11" spans="5:15" ht="12.75">
      <c r="E11" t="s">
        <v>261</v>
      </c>
      <c r="H11">
        <f>30936+88634</f>
        <v>119570</v>
      </c>
      <c r="J11">
        <v>118199</v>
      </c>
      <c r="L11">
        <v>118130</v>
      </c>
      <c r="N11" s="322">
        <f>L11/J11</f>
        <v>0.9994162387160636</v>
      </c>
      <c r="O11" s="322">
        <f>H11/J11</f>
        <v>1.0115990829025627</v>
      </c>
    </row>
    <row r="12" spans="5:15" ht="12.75">
      <c r="E12" t="s">
        <v>262</v>
      </c>
      <c r="H12">
        <f>7244.58+20666.9</f>
        <v>27911.480000000003</v>
      </c>
      <c r="J12">
        <v>26844</v>
      </c>
      <c r="L12">
        <v>25809</v>
      </c>
      <c r="N12" s="322">
        <f>L12/J12</f>
        <v>0.9614438980777827</v>
      </c>
      <c r="O12" s="322">
        <f>H12/J12</f>
        <v>1.0397660557293995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 User</cp:lastModifiedBy>
  <cp:lastPrinted>2015-02-05T07:37:53Z</cp:lastPrinted>
  <dcterms:created xsi:type="dcterms:W3CDTF">2013-03-29T17:24:29Z</dcterms:created>
  <dcterms:modified xsi:type="dcterms:W3CDTF">2018-06-12T06:44:57Z</dcterms:modified>
  <cp:category/>
  <cp:version/>
  <cp:contentType/>
  <cp:contentStatus/>
</cp:coreProperties>
</file>